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89" activeTab="0"/>
  </bookViews>
  <sheets>
    <sheet name="paa 2017" sheetId="1" r:id="rId1"/>
  </sheets>
  <definedNames>
    <definedName name="_xlnm._FilterDatabase" localSheetId="0" hidden="1">'paa 2017'!$A$18:$IV$301</definedName>
  </definedNames>
  <calcPr fullCalcOnLoad="1"/>
</workbook>
</file>

<file path=xl/sharedStrings.xml><?xml version="1.0" encoding="utf-8"?>
<sst xmlns="http://schemas.openxmlformats.org/spreadsheetml/2006/main" count="2329" uniqueCount="353">
  <si>
    <t>PLAN ANUAL DE ADQUISICIONES</t>
  </si>
  <si>
    <t>A. INFORMACIÓN GENERAL DE LA ENTIDAD</t>
  </si>
  <si>
    <t>Nombre</t>
  </si>
  <si>
    <t>FONDO DE DESARROLLO DE FONTIBON</t>
  </si>
  <si>
    <t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</t>
  </si>
  <si>
    <t>Dirección</t>
  </si>
  <si>
    <t>CALLE 18 N° 99 -02</t>
  </si>
  <si>
    <t>Teléfono</t>
  </si>
  <si>
    <t>Página web</t>
  </si>
  <si>
    <t>www.fontibon.gov.co</t>
  </si>
  <si>
    <t>Misión y visión</t>
  </si>
  <si>
    <r>
      <rPr>
        <b/>
        <sz val="12"/>
        <color indexed="58"/>
        <rFont val="Arial Narrow"/>
        <family val="2"/>
      </rPr>
      <t>MISIÒN:</t>
    </r>
    <r>
      <rPr>
        <sz val="12"/>
        <color indexed="58"/>
        <rFont val="Arial Narrow"/>
        <family val="2"/>
      </rPr>
      <t>Lideramos la gestión política distrital, el desarrollo local y la formulación e implementación de políticas públicas de convivencia, seguridad, derechos humanos y acceso a la justicia; garantizando la gobernabilidad y la cultura democrática con participación, transparencia, inclusión y sostenibilidad  para lograr una  Bogotá más humana. 
VISIÒN:  Somos la entidad reconocida por ser garante del ejercicio de los derechos y las libertades individuales y colectivas, con localidades fortalecidas y descentralizadas que promueven la convivencia, la seguridad, la democracia, la inclusión y el desarrollo humano, con transparencia, excelencia en la gestión y en su talento humano.</t>
    </r>
  </si>
  <si>
    <t xml:space="preserve"> </t>
  </si>
  <si>
    <t>Perspectiva estratégica</t>
  </si>
  <si>
    <t>Garantizar las condiciones de convivencia pacífica, seguridad humana, el ejercicio de derechos y libertades para contribuir al mejoramiento de la calidad de vida en Bogotá.
Promover el acceso al sistema de justicia, mediante mecanismos efectivos, incluyentes y diferenciales que conlleven a la garantía de los derechos humanos individuales y colectivos.
Coordinar las relaciones políticas con las corporaciones públicas en sus distintos niveles territoriales con el fin de contribuir a la gobernabilidad distrital y local.
Fortalecer la cultura democrática y la gobernanza en las localidades a través de la participación decisoria de la ciudadanía
Articular la gestión entre los diferentes sectores del distrito, entidades regionales y nacionales, con el fin de mejorar la capacidad de respuesta en el territorio y dar cumplimiento al plan de desarrollo distrital y los planes de desarrollo local.
Fortalecer la gobernabilidad local en materia policiva y administrativa, mediante acciones de prevención, inspección, vigilancia y control.
Mejorar y fortalecer la capacidad institucional en el marco de la modernización de la gestión administrativa que permita el cumplimiento de su quehacer misional.
Promover acciones tendientes a la descentralización política y administrativa de las localidades del distrito capital.</t>
  </si>
  <si>
    <t>Información de contacto</t>
  </si>
  <si>
    <t>contratacion_fontibon@gobiernobogota.gov.co; alcalde_fontibon@gobiernobogota.gov.co</t>
  </si>
  <si>
    <t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</si>
  <si>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</si>
  <si>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</si>
  <si>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</si>
  <si>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</si>
  <si>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</si>
  <si>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PROYECTO</t>
  </si>
  <si>
    <t>Códigos UNSPSC</t>
  </si>
  <si>
    <t>Descripción</t>
  </si>
  <si>
    <t>Fecha estimada de inicio de proceso de selección</t>
  </si>
  <si>
    <t>Duración estimada del contrato</t>
  </si>
  <si>
    <t>Modalidad de selección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</si>
  <si>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</si>
  <si>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</si>
  <si>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</si>
  <si>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</si>
  <si>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</si>
  <si>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</si>
  <si>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Contratar por el sistema de precios unitarios fijos sin forma de ajuste las obras de infrestructura requeridas  para la adecuacion de un Jardin Infantil</t>
  </si>
  <si>
    <t>Abril</t>
  </si>
  <si>
    <t>3 Meses</t>
  </si>
  <si>
    <t>Selecciòn Abreviada</t>
  </si>
  <si>
    <t>Inversiòn</t>
  </si>
  <si>
    <t>NO</t>
  </si>
  <si>
    <t>N.A.</t>
  </si>
  <si>
    <t>Cielo Burgos, telèfono 2670114, ext. 113.  cielo.burgos@gobiernobogota.gov.co</t>
  </si>
  <si>
    <t>4 meses</t>
  </si>
  <si>
    <t xml:space="preserve">Minima cuantia </t>
  </si>
  <si>
    <t>2 Meses</t>
  </si>
  <si>
    <t>Mayo</t>
  </si>
  <si>
    <t>Marzo</t>
  </si>
  <si>
    <t>12 Meses</t>
  </si>
  <si>
    <t>Selecciòn Abreviada (BMC)</t>
  </si>
  <si>
    <t>10 Meses</t>
  </si>
  <si>
    <t>Entrega de subsidio tipo C para beneficiar adultos mayores en situación de vulnerabilidad.</t>
  </si>
  <si>
    <t>Febrero</t>
  </si>
  <si>
    <t>11.5 Meses</t>
  </si>
  <si>
    <t>Directa</t>
  </si>
  <si>
    <t>Prestar los servicios prefesionales para el cumplimiento de los procedimientos asociados al servicio social de apoyo para la seguridad economica Tipo C, que contribuyan a la garantia de los derechos de la poblacion mayor en el marco de la Politica Publica Social para el Envejecimiento y la vejez en el Distrito Capital a cargo de la Alcaldia Local de Fontibon</t>
  </si>
  <si>
    <t>7 Meses</t>
  </si>
  <si>
    <t>Septiembre</t>
  </si>
  <si>
    <t>Prestar los servicios profesionales para el cumplimiento de los procedimientos asociados al servicio social de apoyo para la seguridad económica Tipo C, que contribuyan a la garantía de los derechos de la población mayor en el marco de la Política Pública Social para el Envejecimiento y la Vejez en el Distrito Capital a cargo de la Alcaldía Local de Fontibón.</t>
  </si>
  <si>
    <t>La prestacion de servicios profesionales para apoyar el area de gestion del desarrollo local orientada al tema de salud y la poblacion adulto mayor de la localidad de Fontibón.</t>
  </si>
  <si>
    <t>6 Meses</t>
  </si>
  <si>
    <t>Agosto</t>
  </si>
  <si>
    <t>5 Meses</t>
  </si>
  <si>
    <t>Prestar los servicios tecnicos para la operación, seguimiento y cumplimiento de los procedimientos asociados al servicio social de apoyo para la seguridad economica Tipo C, que contribuyan a la garantia de los derechos de la poblacion mayor en el marco de la Politica Publica Social para el Envejecimiento y la vejez en el Distrito Capital a cargo de la Alcaldia Local de Fontibon</t>
  </si>
  <si>
    <t>Prestar los servicios tecnicos para la operación, seguimiento y cumplimiento de los procedimientos asociados al servicio social de apoyo para la seguridad economica Tipo C, que contribuyan a la garantia de los derechos de la poblacion mayor en el marco de la Politica Publica Social para el Envejecimiento y la vejez en el Distrito Capital a cargo de la Alcaldia Local de Fontibon.</t>
  </si>
  <si>
    <t>Prestar los servicios profesionales como responsable de la operación y funcionamiento del apoyo del subsidio C</t>
  </si>
  <si>
    <t>Administraciòn de la entrega mensual de 980 subsidios tipo C.</t>
  </si>
  <si>
    <t>AUNAR ESFUERZOS TÉCNICOS, ADMINISTRATIVOS Y FINANCIEROS PARA BENEFICIAR A 250 PERSONAS CON DISCAPACIDAD DE LA LOCALIDAD DE  FONTIBÓN CON EL OTORGAMIENTO DE AYUDAS TÉCNICAS.</t>
  </si>
  <si>
    <t>Maria Derly Cruz, 2670114.  maria.cruz.@gobiernobogota.gov.co</t>
  </si>
  <si>
    <t>Diseño e implementacion de acciones que permitan garantizar la inclusión efectiva y el mejoramiento de la calidad de vida de la población con discapacidad, sus familias y/o cuidadores.</t>
  </si>
  <si>
    <t>Realizar los estudios y diseños  para la  realizacion de una obra de mitigacion de riesgo de la localidad de Fontibon.</t>
  </si>
  <si>
    <t>Concurso de Mèritos</t>
  </si>
  <si>
    <t>Interventoria del procesos de estudios y diseños  para la  realizacion de una obra de mitigacion de riesgo de la localidad de Fontibon.</t>
  </si>
  <si>
    <t>Prestación de servicios logísticos, operativos y técnicos para el desarrollo y realización de eventos y estrategias de los diferentes proyectos culturales de la localidad de Fontibon</t>
  </si>
  <si>
    <t>Licitaciòn</t>
  </si>
  <si>
    <t>Diego Maldonado, 2670114 ext 114.  diego.maldonado@gobiernobogota.gov.co</t>
  </si>
  <si>
    <t>Prestación de servicios logísticos, operativos y técnicos para el desarrollo y realización de eventos y estrategias de los diferentes proyectos deportivos de la localidad de Fontibon</t>
  </si>
  <si>
    <t>La prestacion de servicios como profesional que apoye el area de gestion del desarrollo local en el tema de cultura, recreacion y deporte en la Alcaldia Local de Fontibón.</t>
  </si>
  <si>
    <t>La prestacion de servicios como profesional que desarrolle actividades de formulacion, seguimiento  a los proyectos de inversion relacionados con cultura, deporte y recreacion.</t>
  </si>
  <si>
    <t>8 meses</t>
  </si>
  <si>
    <t>Estructurar y desarrollar el proceso de escuelas de formacion deportiva en la localidad de Fontibon</t>
  </si>
  <si>
    <t>Contar con los estudios (técnicos, jurídicos, urbanos) necesarios para la etapa previa de los procesos de regularización urbanística de 03 reasentamientos.</t>
  </si>
  <si>
    <t>Realizar los estudios y diseños  para la  construcccion de dos parques en la localidad de Fontibon.</t>
  </si>
  <si>
    <t>Interventoria administrativa, juridica y financiera del contrato de  estudios y diseños  para la construccion de dos parques en la localidad de Fontibon</t>
  </si>
  <si>
    <t>Construcción de un  parque en la localidad de Fontibon</t>
  </si>
  <si>
    <t>Realizar la interventoria tecnica, administrativa, financiera, ambiental, legal y social a monto fijo durante el plazo de ejecucion del contrato resultante del proceso cuyo objeto es “ Adquisicion e Instalacion de  un parque en la localidad de Fontibon”</t>
  </si>
  <si>
    <t>La prestación de servicios como Profesional que desarrolle actividades de apoyo, formulación, seguimiento, y acompañamiento técnico en obras e infraestructura en la localidad de Fontibón</t>
  </si>
  <si>
    <t>La prestación de servicios como Profesional que desarrolle actividades de apoyo, formulación, seguimiento, y acompañamiento técnico en obras e infraestructura en la localidad de Fontibón.</t>
  </si>
  <si>
    <t>Realizar la interventoria tecnica, administrativa, financiera, ambiental, legal y social a monto fijo durante el plazo de ejecucion del contrato resultante del proceso cuyo objeto es “ Realizar la ejecucion de las obras de infraestructura necesarias para la rehabilitacion, adecuacion y mejoramiento de parques vecinales de la localidad de Fontibon”</t>
  </si>
  <si>
    <t>9 meses</t>
  </si>
  <si>
    <t>10 meses</t>
  </si>
  <si>
    <t>La prestación de servicios como profesional especializado que desarrolle actividades de revisión, control y seguimiento a los proyectos de la Alcaldia Local de Fontibón  y acompañamiento tecnico en obras e infraestructura en la localidad</t>
  </si>
  <si>
    <t>La prestacion de servicios para el apoyo en la conducccion  de vehiculos y maquinaria al servicio de la Alcaldia Local de Fontibón</t>
  </si>
  <si>
    <t>PRESTAR EL SERVICIO DE MANTENIMIENTO PREVENTIVO Y CORRECTIVO DE LA MAQUINARIA, VEHÍCULOS PESADOS Y LIVIANOS DE  PROPIEDAD, GUARDA Y/O TENENCIA DEL FDLF CON SUMINISTRO DE REPUESTOS, INSUMOS Y MANO DE OBRA.</t>
  </si>
  <si>
    <t>EL SUMINISTRO DE COMBUSTIBLE POR MEDIO DE CHIP ELECTRONICO PARA EL PARQUE AUTOMOTOR Y LA MAQUINARIA AMARILLA DE LA ALCALDIA LOCAL DE FONTIBON.</t>
  </si>
  <si>
    <t>Junio</t>
  </si>
  <si>
    <t>Desarrollar e implementar acciones que promuevan la convivencia ciudadana en la localidad de Fontibón</t>
  </si>
  <si>
    <t>Prestar servicios profesionales especializados para articular la implementacion de procesos orientados a mejorar  la seguridad y convivencia en  la localidad de Fontibon a traves de la prevencion y control de delitos</t>
  </si>
  <si>
    <t>Octubre</t>
  </si>
  <si>
    <t>Jose Luis Juvinao, 2670114.  jose.juvinao@gobiernobogota.gov.co</t>
  </si>
  <si>
    <t>Realizar los estudios y diseños para la construcciòn de un CAI en la Localidad de Fontibón</t>
  </si>
  <si>
    <t>Ejercer la interventoria de los estudios y diseños para la construcciòn de un CAI la Localidad de Fontibón</t>
  </si>
  <si>
    <t>Construcción de un CAI la Localidad de la Fontibón</t>
  </si>
  <si>
    <t>Noviembre</t>
  </si>
  <si>
    <t>Realizar la interventoria de la construcciòn de un CAI de la Localidad de Fontibón</t>
  </si>
  <si>
    <t>La prestación de servicios como profesional para desarrollar las actividades de formulación, estructuración y seguimiento de los proyectos de inversión en temas ambientales de la localidad de Fontibón</t>
  </si>
  <si>
    <t>Realizar diagnósticos y diseños para los sitios a intervenir en siembra de àrboles e intervenciones en espacio pùblico.</t>
  </si>
  <si>
    <t>Pago de Honorarios de 09 ediles</t>
  </si>
  <si>
    <t>Enero-Diciembre</t>
  </si>
  <si>
    <t>Adquirir elementos tecnológicos WIFI, voz y datos para el FDL.</t>
  </si>
  <si>
    <t>Mìnima cuantìa</t>
  </si>
  <si>
    <t>Oscar Eduardo Romero, 2670114 ext 116.  oscar.romero@gobiernobogota.gov.co</t>
  </si>
  <si>
    <t>William Diaz, 2670114, ext 105.  fernando.diaz@gobiernobogota.gov.co</t>
  </si>
  <si>
    <t>MANTENIMIENTO PREVENTIVO Y CORRECTIVO DEL SISTEMA DE AUDIO DE LA JUNTA ADMINISTRADORA LOCAL</t>
  </si>
  <si>
    <t>Mantenimiento y reparación de bienes, materiales equipo necesario para infraestructura.</t>
  </si>
  <si>
    <t>ADICIÓN Y PRORROGA POR 15  DÍAS AL CONTRATO 173 DE 2015: INTERVENTORÍA TÉCNICA , ADMINISTRATIVA, FINANCIERA, CONTABLE Y JURÍDICA PARA EL CONTRATO QUE SURJA DEL PROCESO LICITATORIO N° FDLF-LPP-017-2015 CUYO OBJETO ES: REALIZAR LAS OBRAS DE TERMINACIÓN DE LA CONSTRUCCIÓN
DE LA SEDE ADMINISTRATIVA PARA LA  ALCALDÍA LOCAL DE FONTIBÓN</t>
  </si>
  <si>
    <t>15 dias</t>
  </si>
  <si>
    <t>Fortalecer el Observatorio Social Local Anualmente.</t>
  </si>
  <si>
    <t>Realizar intervenciones lúdicas de cultura ciudadana para evitar la trasgresión a las normas de urbanismo, espacio publico y Ley 232 en beneficio de obtener convivencia pacifica en la localidad de Fontibón.</t>
  </si>
  <si>
    <t>Rutder Esneider Ladino, 2670114.  rutder.ladino@gobiernobogota.gov.co</t>
  </si>
  <si>
    <t>Contar con apoyo técnico y operativo para adelantar demoliciones totales o parciales en cumplimiento de fallos proferidos dentro de actuaciones administrativas y en virtud de lo dispuesto en el decreto 1421 de 1993, Ley 388 de 1997 y demás normas concordante aplicables.</t>
  </si>
  <si>
    <t>La prestación de servicios de Apoyo al Area de Gestion del Desarrollo Local de La Alcaldía Local de Fontibón</t>
  </si>
  <si>
    <r>
      <rPr>
        <sz val="9"/>
        <rFont val="Arial"/>
        <family val="2"/>
      </rPr>
      <t xml:space="preserve">La prestación de servicios </t>
    </r>
    <r>
      <rPr>
        <sz val="9"/>
        <color indexed="58"/>
        <rFont val="Arial"/>
        <family val="2"/>
      </rPr>
      <t>de Apoyo al Area de Gestion del Desarrollo Local de La Alcaldía Local de Fontibón</t>
    </r>
  </si>
  <si>
    <t>Prestar los servicios tecnicos de apoyo del proyecto Punto Vive Digital de la localidad de fontibon.</t>
  </si>
  <si>
    <t>La prestación de servicios como profesional especializado que desarrolle actividades de revisión, control, seguimiento  a los proyectos de la Alcaldia Local de Fontibón.</t>
  </si>
  <si>
    <t>La prestación de servicios  Tecnicos administrativos para el Apoyo al Area de Gestion del Desarrollo Local de La Alcaldía Local de Fontibón.</t>
  </si>
  <si>
    <t>Julio</t>
  </si>
  <si>
    <t>La prestacion de servicios para apoyar las labores de notificacion de correspondencia de la Alcaldia Local de Fontibón</t>
  </si>
  <si>
    <t>La prestación de servicios de apoyo administrativo al area de Gestion del Desarrollo Local de  la Alcaldia Local de Fontibón</t>
  </si>
  <si>
    <t>Prestacion de servicios de apoyo de  logistica que se requieran en el desarrollo de las actividades en las diferentes areas y sedes a cargo del Fondo de Desarrollo Local de Fontibón</t>
  </si>
  <si>
    <t>Prestacion de servicios profesionalespara brindar apoyo al area de gestion del desarrollo local de la Alcaldía Local de Fontibon</t>
  </si>
  <si>
    <t xml:space="preserve">Servicios para el  apoyo en el almacen del area de gestion del desarrollo local de la Alcaldia Local de Fontibón </t>
  </si>
  <si>
    <t>La prestacion de servicios  para el apoyo en la conduccion de vehiculos al servicio de la Alcaldia Local de Fontibón</t>
  </si>
  <si>
    <t>Prestar  servicios tecnicos para garantizar la correcta aplicación del sistema documental de la Alcaldia Local de Fontibòn.</t>
  </si>
  <si>
    <t>Prestacion de servicios para el  apoyo de actividades  de gestion documental siguiendo las normas archivisticas</t>
  </si>
  <si>
    <t>La prestacion de servicios tecnicos a la Alcaldia Local de Fontibón en la recepcion de correspondencia interna y externa, asi como la asignacion interna de las solicitudes y/o correspondencia recibida.</t>
  </si>
  <si>
    <t>Adición y prorroga contrato de prestación de servicios 081 de 2016</t>
  </si>
  <si>
    <t>Enero</t>
  </si>
  <si>
    <t>1 mes</t>
  </si>
  <si>
    <t>La prestacion de servicios de apoyo a la gestion de la Alcaldia Local de Fontibón en la recepcion de correspondencia interna y externa, asi como la asignacion interna de las solicitudes y/o correspondencia recibida.</t>
  </si>
  <si>
    <t>Prestar sus servicios profesionales  como administrador de voz y datos y demas infraestructura tecnologica en la Alcaldia de Fontibón</t>
  </si>
  <si>
    <t>Prestacion de servicios tecnicos como soporte a la gestion informatica de la Alcaldia Local de Fontibon</t>
  </si>
  <si>
    <t>La prestacion de servicios profesionales para el apoyo a la administracion local en la formulacion y seguimiento  a los proyectos de inversion y gastos de funcionamiento</t>
  </si>
  <si>
    <t>Adición y prorroga contrato de prestación de servicios 019 de 2016</t>
  </si>
  <si>
    <t>11 dias</t>
  </si>
  <si>
    <t>La prestacion de servicios profesionales para brindar el apoyo al area de gestion del desarrollo local en los temas sociales desarrollados en la localidad de Fontibón</t>
  </si>
  <si>
    <t>Adición y prorroga contrato de prestación de servicios 033 de 2016</t>
  </si>
  <si>
    <t>1 meses</t>
  </si>
  <si>
    <r>
      <rPr>
        <sz val="9"/>
        <rFont val="Arial"/>
        <family val="2"/>
      </rPr>
      <t xml:space="preserve">La prestación de servicios </t>
    </r>
    <r>
      <rPr>
        <sz val="9"/>
        <color indexed="58"/>
        <rFont val="Arial"/>
        <family val="2"/>
      </rPr>
      <t>profesionales para apoyar el diseño y la puesta en marcha de la estrategia de comunicaciones de la Alcaldía Local de Fontibón.</t>
    </r>
  </si>
  <si>
    <t>Adición y prorroga contrato de prestación de servicios 035 de 2016</t>
  </si>
  <si>
    <t>La prestación de servicios profesionales para ejecutar la estrategia de redes sociales y comunicación digital de la Alcaldía Local de Fontibón</t>
  </si>
  <si>
    <t>La prestación de servicios de apoyo a las actividades operativas y administrativas  de la Junta Administradora Local</t>
  </si>
  <si>
    <t>Prestación de servicios profesionales para apoyar al Despacho de la Alcaldía Local de Fontibón,  en la implementación, revisión, seguimiento y control al sistema integrado de gestión  de la Secretaria Distrital de Gobierno</t>
  </si>
  <si>
    <t>Adición y prorroga contrato de prestación de servicios 037 de 2016</t>
  </si>
  <si>
    <t>La prestación de servicios como apoyo a las inspecciones de Policía de la localidad de Fontibón</t>
  </si>
  <si>
    <t>Prestación de servicios profesionales especializados como abogado del Despacho de la Alcaldía Local de Fontibón</t>
  </si>
  <si>
    <t>Adición y prorroga contrato de prestación de servicios 034 de 2016</t>
  </si>
  <si>
    <t>Prestacion de servicios profesionales como abogado apoyando la gestión de las actuaciones de control para el area de gestión Policiva de la Alcaldía Local de Fontibón</t>
  </si>
  <si>
    <t>Adición y prorroga contrato de prestación de servicios 029 de 2016</t>
  </si>
  <si>
    <t>La prestación de servicios como profesional de apoyo a la gestión de expedientes de control urbanístico u otros y desarrollo de labores para el area de gestión Policiva de La Alcaldía Local de Fontibón</t>
  </si>
  <si>
    <t>Esneider Ladino, 2670114,</t>
  </si>
  <si>
    <t>Prestación de servicios como profesional en Arquitectura o Ingeniería Civil que desarrolle las actividades técnicas de vigilancia y control que de acuerdo a sus competencias gestione el area de gestión Policiva de La Alcaldía Local de Fontibón</t>
  </si>
  <si>
    <t>La prestación de servicios como profesional de apoyo a la gestión de actuaciones de control de espacio público y demás labores para el area de gestión Policiva de La Alcaldía Local de Fontibón</t>
  </si>
  <si>
    <t>La prestación de servicios como auxiliar administrativo de apoyo a la gestión relacionada con el control, clasificación, tramite y control de derechos de Petición  para el area de gestión Policiva de La Alcaldía Local de Fontibón.</t>
  </si>
  <si>
    <t>Prestar servicios profesionales, para apoyar las actividades propias  del area de gestión Policiva en relación con los procesos de obras, espacio público y establecimientos de comercio, de la Alcaldía Local de Fontibón</t>
  </si>
  <si>
    <t>Adición y prorroga contrato de prestación de servicios 025 de 2016</t>
  </si>
  <si>
    <t>La prestación de servicios como profesional que impulse los procesos para el control de establecimientos de Comercio, con decisiones de tramite o de fondo para grupo de  Area de gestión Policiva de la Alcaldía Local de Fontibón.</t>
  </si>
  <si>
    <t>La prestación de servicios técnicos como apoyo a las actividades propias del area de gestión Policiva  Alcaldía Local de Fontibón.</t>
  </si>
  <si>
    <r>
      <rPr>
        <sz val="9"/>
        <rFont val="Arial"/>
        <family val="2"/>
      </rPr>
      <t xml:space="preserve">Prestar los servicios como auxiliar, con el fin de hacer levantamiento físico real de los expedientes administrativos, apoyar documental y archivísticamente el trámite de actuaciones administrativas en materia de establecimientos de comercio, obras, urbanismo y espacio público del </t>
    </r>
    <r>
      <rPr>
        <sz val="9"/>
        <color indexed="58"/>
        <rFont val="Arial"/>
        <family val="1"/>
      </rPr>
      <t>area de gestión Policiva</t>
    </r>
    <r>
      <rPr>
        <sz val="9"/>
        <rFont val="Arial"/>
        <family val="1"/>
      </rPr>
      <t xml:space="preserve"> de la Alcaldía Local de Fontibón</t>
    </r>
  </si>
  <si>
    <t>Profesional de apoyo en los procesos de cobro persuasivo de las obligaciones claras, expresas y actualmente exigibles, por concepto de multas impuestas por el Area de Gestion Policiva.</t>
  </si>
  <si>
    <t>La prestación de servicios como profesional que impulse los procesos para el control de Establecimientos de comercio, espacio público, obras y urbanismo, con decisiones de tramite o de fondo para el  area de gestión Policiva de la Alcaldía Local de Fontibón</t>
  </si>
  <si>
    <t>La prestación de servicios de apoyo administrativo  a la gestión relacionada con el cobro de obligaciones y desarrollo de las labores para el area de gestión Policiva de La Alcaldía Local de Fontibón</t>
  </si>
  <si>
    <r>
      <rPr>
        <sz val="8"/>
        <color indexed="58"/>
        <rFont val="Arial"/>
        <family val="1"/>
      </rPr>
      <t>La prestación de servicios como auxiliar que apoye la digitalización y subida al aplicativo SI ACTUA para el area de gestión Policiva  de la Alcaldía Local de Fontibón</t>
    </r>
    <r>
      <rPr>
        <b/>
        <sz val="8"/>
        <color indexed="58"/>
        <rFont val="Arial"/>
        <family val="1"/>
      </rPr>
      <t>.</t>
    </r>
  </si>
  <si>
    <t>La prestación de servicios profesionales para brindar el apoyo  al  area de gestion del desarrollo local de la Alcadia local de Fontibon</t>
  </si>
  <si>
    <t>La prestación de servicios como profesional para realizar el procesos de  liquidaciones de los contratos suscritos por el Fondo de Desarrollo Local de Fontibón</t>
  </si>
  <si>
    <t>La prestacion de servicios para el apoyo a la gestión en las actividades de los procesos contractuales que adelante el Fondo de Desarrolllo Local de Fontibòn.</t>
  </si>
  <si>
    <t>La prestacion de servicios Profesionales de apoyo contable para dar cumplimiento a los procedimientos tecnicos y  la normatividad legal vigente  para la Alcaldia Local de Fontibòn.</t>
  </si>
  <si>
    <t>La prestacion de servicios profesionales para el apoyo a la gestion presupuestal  del Fondo de Desarrollo Local.</t>
  </si>
  <si>
    <t>Prestar  los servicios profesionales  en temas de gestion administrativa requeridos por fondo de desarrrollo local de fontibon.</t>
  </si>
  <si>
    <t>Adición y prorroga contrato de prestación de servicios 026 de 2016</t>
  </si>
  <si>
    <t>La prestacion de servicios tecnicos para el apoyo administrativo y logisticos del despacho de la Alcaldia Local de Fontibòn.</t>
  </si>
  <si>
    <t>Adición y prorroga contrato de prestación de servicios 020 de 2016</t>
  </si>
  <si>
    <t>La prestacion de servicios  profesionales para apoyar las etapas  pre contractual, contractual y post contractual de los diferentes procesos que se adelanten por la Alcaldia Local de Fontibon.</t>
  </si>
  <si>
    <t>Prestar los servicios  profesionales especializados para orientar juridicamente las diferentes etapas de los  procesos contractuales que adelante la Alcaldia Local de Fontibon.</t>
  </si>
  <si>
    <t>Adición y prorroga contrato de prestación de servicios 121 de 2016</t>
  </si>
  <si>
    <t>18  días</t>
  </si>
  <si>
    <t>Prestacion de servicios  profesionales para orientar juridicamente los diferentes procesos que adelantan por  la Alcaldia Local de Fontibon  desde las etapas  pre contractual, contractuales y post contractuales</t>
  </si>
  <si>
    <t>Prestacion de servicios profesionales para apoyar los diferentes procesos que se adelanten por la Alcaldia Local de Fontibón desde las etapas pre contractual, contractual y post contractual.</t>
  </si>
  <si>
    <t>Prestacion de servicios profesionales para realizar seguimiento a los proyectos de inversion de la Alcaldia Local de Fontibon</t>
  </si>
  <si>
    <t>Prestacion de Servicios como auxiliar de apoyo a las actividades correspondientes a temas de malla vial, obras e infraestructura para la Alcaldia Local de Fontibon</t>
  </si>
  <si>
    <t>La prestacion de servicios para el apoyo de las actividades en el área de gestión del desarrollo local para la Alcaldia Local de Fontibon</t>
  </si>
  <si>
    <t>Adición y prorroga contrato de prestación de servicios 024 de 2016</t>
  </si>
  <si>
    <t>Adición y prorroga contrato de prestación de servicios 109 de 2016</t>
  </si>
  <si>
    <t>Prestar los servicios Profesionales para la operación del proyecto Punto Vive Digital de la localidad de fontibon.</t>
  </si>
  <si>
    <t>Realizar campañas de sensibilización, mediante charlas pedagógicas que incluyan material publicitario en la enseñanza de la normatividad vigente (POT)</t>
  </si>
  <si>
    <t>Fortalecer 02 organizaciones, instancias y expresiones sociales ciudadanas para la participaciòn.</t>
  </si>
  <si>
    <t>La prestacion de servicios como profesional de apoyo al area de gestion del desarrollo local en el tema  de participacion ciudadana</t>
  </si>
  <si>
    <t>La prestacion de servicios como profesional que desarrolle actividades de formulacion y seguimiento  a los proyectos de inversion relacionados con los procesos de participacion, para la Alcaldia Local de Fontibón.</t>
  </si>
  <si>
    <t>La prestacion de servicios como profesional que desarrolle actividades de formulacion y seguimiento a los proyectos de inversion relacionados con instancias de participacion, para la Alcaldia Local de Fontibón.</t>
  </si>
  <si>
    <t>Vincular a 400 personas a procesos de participaciòn ciudadana  y/o control social.</t>
  </si>
  <si>
    <t>Ejercer la interventoria a la adecuacion y mantenimiento de los salones comunales de la Localidad de Fontibón</t>
  </si>
  <si>
    <t>Gastos de computador</t>
  </si>
  <si>
    <t>Compra de toner y cartucho</t>
  </si>
  <si>
    <t>Funcionamiento</t>
  </si>
  <si>
    <t>Mantenimiento del cuarto de sistemas de aire acondicionado.</t>
  </si>
  <si>
    <t>Compra de accesorios para equipos de còmputo (USB, pad mouse)</t>
  </si>
  <si>
    <t>Combustible y lubricantes</t>
  </si>
  <si>
    <t>Compra de combustible</t>
  </si>
  <si>
    <t xml:space="preserve">Selecciòn Abreviada </t>
  </si>
  <si>
    <t>Cambio de llantas</t>
  </si>
  <si>
    <t>Materiales y suministros</t>
  </si>
  <si>
    <t>Papelerìa e insumos  de oficina.</t>
  </si>
  <si>
    <t>Papelería para archivo (Para los funcionarios de Archivo y Almacén)</t>
  </si>
  <si>
    <t>HIGIENE Y SEGURIDAD INDUSTRIAL -Dando cumplimiento a la normatividad vigente, se debe realizar actualización/reparación de elementos para prevención y atención de riesgos,  compra y recarga de los diferentes extintores a cargo del FDLF para la diferentes puntos de la Alcaldia Local de Fontibon</t>
  </si>
  <si>
    <t>ADQUISICION DE ELEMENTOS PARA ASEO Y CAFETERIA</t>
  </si>
  <si>
    <t>Compra de equipos</t>
  </si>
  <si>
    <t>Adquisicion de equipos de computo, Impresora Laser, codigo de barras Alto Rendimiento,  Scanner,  Cámara  de video profesional HD,  camara fotografica,  Video beam, UPS, tablet, Cronometro, video grabadora, televisor, portatil.</t>
  </si>
  <si>
    <t>Arrendamiento</t>
  </si>
  <si>
    <t>Arrendamiento bodega Y parqueadero (bodega diferentes elementos y vehículos maquinaria pesada)</t>
  </si>
  <si>
    <t>Gastos de transporte y comunicación</t>
  </si>
  <si>
    <t>Correo Postal</t>
  </si>
  <si>
    <t>Lineas corporativas (Telefonía celular)</t>
  </si>
  <si>
    <t>Impresos y comunicaciones</t>
  </si>
  <si>
    <t>Arrendamiento fotocopiadora (Incluye el uso de la fotocopiadora, mantenimiento e insumos consumibles.)</t>
  </si>
  <si>
    <t>Suscripción a publicaciones (Legis, construdata, Servicio consulta minutas, consulta normatividad referente a: obras, establecimientos de Comercio y Espacio pùblico).</t>
  </si>
  <si>
    <t>Mantenimiento entidad</t>
  </si>
  <si>
    <t>Servicio integral de aseo y cafeteria con suministro de mano de obra e insumos, además el  préstamo de maquinaria y utensilios necesarios, para la alcaldia local de fontibon,</t>
  </si>
  <si>
    <t>Mantenimiento de vehículos livianos, lubricantes y aceites (Revisión técnico mecánica, Repuestos y Mano de obra de los vehiculos a cargo del FDLF)</t>
  </si>
  <si>
    <t>Mantenimiento mensual preventivo y correctivo para la totalidad de los equipos integrantes del sistema de red interna.</t>
  </si>
  <si>
    <t>Mantenimiento correctivo y preventivo de  micrófonos y equipo de sonido y grabación.</t>
  </si>
  <si>
    <t>81101700</t>
  </si>
  <si>
    <t>Construcción de nuevo cableado  red , datos , energía regulada, certificación de puntos, planos, Adquisición de servidores, configuración e instalación y soporte por una año para Telefonía IP. Aparato Telefónico tipo SLT, (sedes alcaldía local, bomberos, almacén, JAL y esquina antigua personería)</t>
  </si>
  <si>
    <t>Seguros</t>
  </si>
  <si>
    <t>Acuerdo Marco de Precios</t>
  </si>
  <si>
    <t>Adquirir la polizas de seguros Obligatorios SOAT vehiculos de la entidad.</t>
  </si>
  <si>
    <t>Contar con un intermediario de seguros</t>
  </si>
  <si>
    <t>Seguros Salud Ediles</t>
  </si>
  <si>
    <t>servicios publicos</t>
  </si>
  <si>
    <t>Servicio de Energía</t>
  </si>
  <si>
    <t>Servicio de Acueducto y Alcantarillado</t>
  </si>
  <si>
    <t>Servicio de Aseo</t>
  </si>
  <si>
    <t>Servicio de Gas</t>
  </si>
  <si>
    <t>Servicio de Teléfono</t>
  </si>
  <si>
    <t>Promoción institucional</t>
  </si>
  <si>
    <t>Eventos oficiales (Se trata de una Bolsa en la que se incluye Carpas, Tarima, Sonido, Sillas, Mesas, Vallas, Muro de Contención, Apoyo Logístico y demás bienes y/o servicios que puedan requerirse al momento de realizar el montaje de un evento protocolario)</t>
  </si>
  <si>
    <t>Compra de condecoraciones para la estaciòn novena de Policìa</t>
  </si>
  <si>
    <t xml:space="preserve">1 mes </t>
  </si>
  <si>
    <t>Información</t>
  </si>
  <si>
    <t>Impresión de piezas comunicativas</t>
  </si>
  <si>
    <t>Diego Oviedo, 2370114, ext 105.  diego.oviedo@gobiernobogota.gov.co</t>
  </si>
  <si>
    <t>imágenes en vías de uso publico</t>
  </si>
  <si>
    <t>Mantenimiento de la aplicación Fontiapp.</t>
  </si>
  <si>
    <t>Medios masivos de comunicación e imagen institucional.</t>
  </si>
  <si>
    <t>Fontibón TV</t>
  </si>
  <si>
    <t>publicidad</t>
  </si>
  <si>
    <t>Publicidad en redes sociales.</t>
  </si>
  <si>
    <t>C. NECESIDADES ADICIONALES</t>
  </si>
  <si>
    <t>Posibles códigos UNSPSC</t>
  </si>
  <si>
    <t>ARRENDAMIENTO DE INMUEBLE PARA EL FUNCIONAMIENTO DE LA CASA DE LA JUSTICIA DE FONTIBON.</t>
  </si>
  <si>
    <t>servicios profesionales  para el desarrollo de actividades para el  Apoyo en los temas de seguridad y convivencia en la Alcaldia Local de Fontibón.</t>
  </si>
  <si>
    <t>Servicios como profesional de apoyo a la gestión relacionada con espacio público, establecimientos de comercio y las acciones operativas para el control ambiental y el  desarrollo de las labores para el area de gestión Policiva de La Alcaldía Local de Fontibón</t>
  </si>
  <si>
    <t>Prestar los servicios profesionales para el cumplimiento de los procedimientos asociados al servicio social de apoyo para la seguridad economica Tipo C, que contribuyan a la garantia de los derechos de la poblacion mayor en el marco de la Politica Publica Social para el Envejecimiento y la vejez en el Distrito Capital a cargo de la Alcaldia Local de Fontibon</t>
  </si>
  <si>
    <t>Apoyo profesional al despacho para  la implementación, seguimiento y evaluación de estrategias y acciones afirmativas orientadas a la transversalización  de políticas públicas con  enfoques de inclusión poblacional, etario y de intereses en  los diferentes  proyectos y programas de la Alcaldia Local de Fontibon.</t>
  </si>
  <si>
    <t>La prestación de servicios como profesional para apoyar el área de Gestión del Desarrollo Local, orientado a la prevención de violencias y promoción del buen trato.</t>
  </si>
  <si>
    <t>Estructurar y desarrollar el proceso de escuelas de formacion artistica y cultural en la localidad de Fontibon</t>
  </si>
  <si>
    <t>Selecciòn Abreviada, AMP</t>
  </si>
  <si>
    <t>Selección Abreviada AMP</t>
  </si>
  <si>
    <t>AUNAR ESFUERZOS TECNICOS, JURÍDICOS, ADMINISTRATIVOS Y FINANCIEROS PARA FORTALECER EL SISTEMA DE VIDEO VIGILANCIA EN LA LOCALIDAD DE FONTIBON</t>
  </si>
  <si>
    <t>Contratacion Directa</t>
  </si>
  <si>
    <t>CONTRATAR EL SUMINISTRO DE REFRIGERIOS PARA LAS ACTIVIDADES DE LA ALCALDÍA LOCAL DE FONTIBÓN - FONDO DE DESARROLLO LOCAL DE FONTIBON</t>
  </si>
  <si>
    <t>2 mes y 21 dias</t>
  </si>
  <si>
    <t>2 meses y 17 dias</t>
  </si>
  <si>
    <t>3 meses y 21 dias</t>
  </si>
  <si>
    <t>2 meses y 22 dias</t>
  </si>
  <si>
    <t>8 Meses</t>
  </si>
  <si>
    <t>5 meses</t>
  </si>
  <si>
    <t>David Camacho, telefono 2670114, ext 113. docamacho23@gmail.com</t>
  </si>
  <si>
    <t>Doris Vega Espitia. Tel.2670114 Ext. 145. riesgospiga.doris@gmail.com</t>
  </si>
  <si>
    <t>Juan Carlos Garcia, 2670114 ext 144. juan.garcia@gobiernobogota.gov.co</t>
  </si>
  <si>
    <t>3 Meses y 22 dias</t>
  </si>
  <si>
    <t>1 Mes</t>
  </si>
  <si>
    <t>Prestacion de servicios como Profesional de apoyo en la formulacion, ejecucion, seguimiento y acompañamiento al proyecto de inversion de parques del fondo de desarrollo Local.</t>
  </si>
  <si>
    <t>2 Meses y 4 dias</t>
  </si>
  <si>
    <t xml:space="preserve">  </t>
  </si>
  <si>
    <t>Jamesson Sossa. 2670114 Ext. 145. jamessosa81@gmail.com</t>
  </si>
  <si>
    <t>3 meses y 25 dias</t>
  </si>
  <si>
    <t>2 Meses y 3 dias</t>
  </si>
  <si>
    <t>1 Mes y 29 dias</t>
  </si>
  <si>
    <r>
      <t xml:space="preserve">Aunar esfuerzos entre el </t>
    </r>
    <r>
      <rPr>
        <b/>
        <sz val="9"/>
        <color indexed="58"/>
        <rFont val="Arial"/>
        <family val="2"/>
      </rPr>
      <t>FONDO DE DESARROLLO LOCAL DE FONTIBON</t>
    </r>
    <r>
      <rPr>
        <sz val="9"/>
        <color indexed="58"/>
        <rFont val="Arial"/>
        <family val="2"/>
      </rPr>
      <t xml:space="preserve"> y el </t>
    </r>
    <r>
      <rPr>
        <b/>
        <sz val="9"/>
        <color indexed="58"/>
        <rFont val="Arial"/>
        <family val="2"/>
      </rPr>
      <t>INSTITUTO DISTRITAL PARA LA PROTECCIÓN DE LA NIÑEZ Y LA JUVENTUD – IDIPRON</t>
    </r>
    <r>
      <rPr>
        <sz val="9"/>
        <color indexed="58"/>
        <rFont val="Arial"/>
        <family val="2"/>
      </rPr>
      <t xml:space="preserve">; con el fin de realizar intervención y mantenimiento periódico al espacio público local a través de acciones y actividades que, no comprometiendo su estructura, conservan su condición de servicio  permitiendo el goce y disfrute del espacio público por los habitantes, de la mano con las políticas de formación y promoción de la población juvenil vulnerable, en cabeza del </t>
    </r>
    <r>
      <rPr>
        <b/>
        <sz val="9"/>
        <color indexed="58"/>
        <rFont val="Arial"/>
        <family val="2"/>
      </rPr>
      <t>IDIPRON</t>
    </r>
    <r>
      <rPr>
        <sz val="9"/>
        <color indexed="58"/>
        <rFont val="Arial"/>
        <family val="2"/>
      </rPr>
      <t>.</t>
    </r>
  </si>
  <si>
    <t>7 meses</t>
  </si>
  <si>
    <t>Marlon Diaz Maury. 2670114. marlondiazmaury130971@gmail.com</t>
  </si>
  <si>
    <t>6 meses</t>
  </si>
  <si>
    <t>2 meses y 7 dias</t>
  </si>
  <si>
    <t>Laura margarita Torres Ballesteros. 2670114. ext. 145, ingmargaritatorres@gmail.com</t>
  </si>
  <si>
    <t>1 mes y 28 dias</t>
  </si>
  <si>
    <t>1 Mes y 8 dias</t>
  </si>
  <si>
    <t>2 meses</t>
  </si>
  <si>
    <t>2 meses y 14 dias</t>
  </si>
  <si>
    <t xml:space="preserve">3 meses </t>
  </si>
  <si>
    <t>3 meses y 9 dias</t>
  </si>
  <si>
    <t>1 meses y 21 dias</t>
  </si>
  <si>
    <t>2 meses y 16 dias</t>
  </si>
  <si>
    <t>1 mes y 1 dia</t>
  </si>
  <si>
    <t>2 meses y 28 dias</t>
  </si>
  <si>
    <t>2 meses y  21 dias</t>
  </si>
  <si>
    <t>2 meses y 02 dias</t>
  </si>
  <si>
    <t>2 meses y 9 dias</t>
  </si>
  <si>
    <t>3 meses</t>
  </si>
  <si>
    <t>1 mes y 14 dias</t>
  </si>
  <si>
    <t>4 meses y 3 dias</t>
  </si>
  <si>
    <t>2 meses y 8 dias</t>
  </si>
  <si>
    <t>1 mes y 10 dias</t>
  </si>
  <si>
    <t>1 mes y 23 dias</t>
  </si>
  <si>
    <t>1 mes y 24 dias</t>
  </si>
  <si>
    <t>1 mes y 21 dias</t>
  </si>
  <si>
    <t>1 mes y 25 dias</t>
  </si>
  <si>
    <t>La prestación de servicios como profesional de apoyo a la gestión de actuaciones de control de espacio público y demás labores para el area de gestión Policiva para la Alcaldía Local de Fontibón</t>
  </si>
  <si>
    <t>1 mes y 17 dias</t>
  </si>
  <si>
    <t>3 meses y 3 dias</t>
  </si>
  <si>
    <t>1 mes y  15 dias</t>
  </si>
  <si>
    <t>1 mes y 7 dias</t>
  </si>
  <si>
    <t>2 meses y 1 dia</t>
  </si>
  <si>
    <t>Prestacion de servicios profesionales para brindar apoyo al area de gestion del desarrollo local de la Alcaldía Local de Fontibon</t>
  </si>
  <si>
    <t>La prestación de servicios como profesional para realizar el proceso de  liquidaciones de los contratos suscritos por el Fondo de Desarrollo Local de Fontibón</t>
  </si>
  <si>
    <t>14 dias</t>
  </si>
  <si>
    <t>10 dias</t>
  </si>
  <si>
    <t>2 meses y 15 dias</t>
  </si>
  <si>
    <t>La Prestación de servicios profesionales para apoyar la puesta en marcha de la estrategia de comunicaciones  de la Alcaldía Local de Fontibón</t>
  </si>
  <si>
    <t xml:space="preserve">   </t>
  </si>
  <si>
    <t>Vilma Amparo Lopez Herrera. 2670114 ext. 144, vilma.lopez@gobiernobogota.gov.co</t>
  </si>
  <si>
    <t>Prestar los servicios profesionales para apoyar el fortalecimiento de la gestión local del riesgo y cambio climático en el marco del sistema distrital de Gestión de riesgos y cambio Climático DSGR.</t>
  </si>
  <si>
    <t>Adicion y Prorroga numero 2 del contrato 154 de 2015. Cuyo objeto es: Asegurar los bienes muebles e inmuebles y demas intereses patrimoniales del fondo de Desarrollo Local de Fontibon y los que se encuentren bajo su custodia, tenencia y control o por lo que llegase a ser responsable legalmente.</t>
  </si>
  <si>
    <t>12 dias</t>
  </si>
  <si>
    <t xml:space="preserve">Selección Abreviada </t>
  </si>
  <si>
    <t>La prestacion de servicios como referente de  apoyo a los procesos y actividades para la atencion de  grupos etnicos en la  localidad de Fontibon</t>
  </si>
  <si>
    <t>Aunar esfuerzos tecnicos, administrativos y financieros para desarrollar e implemetar estrategias encaminadas a las acciones  para la promoción del buen trato infantil</t>
  </si>
  <si>
    <t>Suministro de la Poliza de Vida grupo de ediles de la localidad de Fontibon con una vigencia no inferior a 365 dia, expedidas por compañias de seguros generales y/o de vida legalmente constituidas en Colombia</t>
  </si>
  <si>
    <t>Suministro de elementos, materiales y equipos con destino a dos colegios  de la localidad de Fontibon</t>
  </si>
  <si>
    <t>Adecuación y mantenimiento a 5 salones comunales de la Localidad de Fontibón</t>
  </si>
  <si>
    <t>Suministro de componente nutricional a niños y niñas de la localidad de Fontibon</t>
  </si>
  <si>
    <t>Suministrar los bienes, materiales y elementos de ferretería necesarios para realizar el mantenimiento, las adecuaciones o las mejoras de tipo locativo de los inmuebles y muebles de oficina a cargo del Fondo de Desarrollo Local Fontibón.</t>
  </si>
  <si>
    <t>4 Meses</t>
  </si>
  <si>
    <t>Adquirir los materiales y equipos necesarios para la dotacion de cuatro Jardines Infantiles de la localidad de Fontibon</t>
  </si>
  <si>
    <t>Realizar la ejecucion de las obras de infraestructura necesarias para la rehabilitacion, adecuacion y mejoramiento de parques vecinales de la localidad de Fontibon</t>
  </si>
  <si>
    <t>Asegurar los bienes muebles e inmuebles y demas intereses patrimoniales del fondo de Desarrollo Local de Fontibon y los que se encuentren bajo su custodia, tenencia y control o por lo que llegase a ser responsable legalmente.</t>
  </si>
  <si>
    <t>Abril 2017</t>
  </si>
  <si>
    <t>REALIZAR POR EL SISTEMA DE PRECIOS UNITARIOS FIJOS SIN FORMULA DE REAJUSTE: EL ESTUDIO DISEÑO CONSTRUCCION Y MANTENIMIENTO INTEGRAL, REHABILITACIÓN Y LA RECUPERACIÓN DE LA MALLA VIAL LOCAL Y LA CONSTRUCCIÓN DE OBRAS COMPLEMENTARIAS, DE LA LOCALIDAD DE FONTIBON A MONTO AGOTABLE”.</t>
  </si>
  <si>
    <t>CONTRATAR LA INTERVENTORIA INTEGRAL PAA EL CONTRATO DE OBRA QUE RESULTE DEL PROCESO LICITATORIO CUYO OBJETO ES: "REALIZAR POR EL SISTEMA DE PRECIOS UNITARIOS FIJOS SIN FORMULA DE REAJUSTE: EL ESTUDIO DISEÑO CONSTRUCCION Y MANTENIMIENTO INTEGRAL, REHABILITACIÓN Y LA RECUPERACIÓN DE LA MALLA VIAL LOCAL Y LA CONSTRUCCIÓN DE OBRAS COMPLEMENTARIAS, DE LA LOCALIDAD DE FONTIBON A MONTO AGOTABLE"</t>
  </si>
  <si>
    <t>Prestar el servicio de vigilancia   y seguridad privada las 24 horas del día los 7 dias a la semana, para los predios de propiedad y en arrendamiento que se encuentren a nombre del Fondo de Desarrollo Local de Fontibón, así como velar por la seguridad de las personas y la custodia de los bienes muebles y enseres que se encuentren dentro de dichos predios</t>
  </si>
  <si>
    <t>Adicion y prorroga No. 2 al contrato No 32  de  2016 cuyo objeto es: "Prestar el servicio de vigilancia   y seguridad privada las 24 horas del día, para los predios de propiedad y en arrendamiento que se encuentren a nombre del Fondo de Desarrollo Local de Fontibón, así como velar por la seguridad de las personas y la custodia de los bienes muebles y enseres que se encuentren dentro de dichos predios</t>
  </si>
  <si>
    <t>11 meses</t>
  </si>
  <si>
    <t>Prestacion de servicios profesionales realizando las acciones necesarias, los planes y estrategias para la implementacion imperativa del nuevo  marco normativo de regulacion contable publica, mediante la preparacion y presentacion de informacion financiera y las normas para el reconocimiento, medicion, revelacion y presentacion de los hechos economicos, de conformidad con las condiciones y obligaciones contenidas en los estudios previos.</t>
  </si>
  <si>
    <t>FORTAL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</si>
</sst>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 &quot;* #,##0_);_(&quot;$ &quot;* \(#,##0\);_(&quot;$ &quot;* \-??_);_(@_)"/>
    <numFmt numFmtId="173" formatCode="[$$-240A]\ #,##0"/>
    <numFmt numFmtId="174" formatCode="dd/mm/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240A]dddd\,\ dd&quot; de &quot;mmmm&quot; de &quot;yyyy"/>
    <numFmt numFmtId="180" formatCode="[$-240A]hh:mm:ss\ AM/PM"/>
  </numFmts>
  <fonts count="68">
    <font>
      <sz val="11"/>
      <color indexed="58"/>
      <name val="Calibri"/>
      <family val="2"/>
    </font>
    <font>
      <sz val="10"/>
      <name val="Arial"/>
      <family val="0"/>
    </font>
    <font>
      <sz val="11"/>
      <color indexed="22"/>
      <name val="Calibri"/>
      <family val="2"/>
    </font>
    <font>
      <sz val="12"/>
      <color indexed="58"/>
      <name val="Arial Narrow"/>
      <family val="2"/>
    </font>
    <font>
      <b/>
      <sz val="12"/>
      <color indexed="58"/>
      <name val="Arial Narrow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b/>
      <sz val="12"/>
      <color indexed="10"/>
      <name val="Arial Narrow"/>
      <family val="2"/>
    </font>
    <font>
      <sz val="12"/>
      <color indexed="22"/>
      <name val="Arial Narrow"/>
      <family val="2"/>
    </font>
    <font>
      <sz val="12"/>
      <color indexed="58"/>
      <name val="Calibri"/>
      <family val="2"/>
    </font>
    <font>
      <sz val="10"/>
      <color indexed="58"/>
      <name val="Arial Narrow"/>
      <family val="2"/>
    </font>
    <font>
      <sz val="10"/>
      <color indexed="58"/>
      <name val="Calibri"/>
      <family val="2"/>
    </font>
    <font>
      <sz val="9"/>
      <color indexed="5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58"/>
      <name val="Arial Narrow"/>
      <family val="2"/>
    </font>
    <font>
      <sz val="9"/>
      <name val="Arial"/>
      <family val="2"/>
    </font>
    <font>
      <sz val="8"/>
      <color indexed="58"/>
      <name val="Arial Narrow"/>
      <family val="2"/>
    </font>
    <font>
      <sz val="8"/>
      <name val="Arial"/>
      <family val="2"/>
    </font>
    <font>
      <sz val="9"/>
      <color indexed="58"/>
      <name val="Arial"/>
      <family val="2"/>
    </font>
    <font>
      <sz val="12"/>
      <color indexed="8"/>
      <name val="Arial Narrow"/>
      <family val="2"/>
    </font>
    <font>
      <sz val="8"/>
      <color indexed="58"/>
      <name val="Arial"/>
      <family val="1"/>
    </font>
    <font>
      <b/>
      <sz val="8"/>
      <color indexed="58"/>
      <name val="Arial"/>
      <family val="1"/>
    </font>
    <font>
      <sz val="10"/>
      <color indexed="8"/>
      <name val="Arial Narrow"/>
      <family val="2"/>
    </font>
    <font>
      <sz val="11"/>
      <color indexed="10"/>
      <name val="Calibri"/>
      <family val="2"/>
    </font>
    <font>
      <sz val="10.5"/>
      <color indexed="58"/>
      <name val="Arial Narrow"/>
      <family val="2"/>
    </font>
    <font>
      <b/>
      <sz val="11"/>
      <color indexed="58"/>
      <name val="Calibri"/>
      <family val="2"/>
    </font>
    <font>
      <b/>
      <sz val="9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60" fillId="21" borderId="6" applyNumberFormat="0" applyAlignment="0" applyProtection="0"/>
    <xf numFmtId="0" fontId="2" fillId="33" borderId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5" fillId="0" borderId="13" xfId="46" applyFont="1" applyBorder="1" applyAlignment="1" applyProtection="1">
      <alignment wrapText="1"/>
      <protection/>
    </xf>
    <xf numFmtId="0" fontId="5" fillId="0" borderId="0" xfId="46" applyFont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center" wrapText="1"/>
    </xf>
    <xf numFmtId="0" fontId="4" fillId="0" borderId="14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172" fontId="3" fillId="0" borderId="14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172" fontId="3" fillId="0" borderId="14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0" fontId="8" fillId="0" borderId="16" xfId="57" applyFont="1" applyFill="1" applyBorder="1" applyAlignment="1" applyProtection="1">
      <alignment horizontal="center" vertical="top" wrapText="1"/>
      <protection/>
    </xf>
    <xf numFmtId="0" fontId="8" fillId="33" borderId="16" xfId="57" applyFont="1" applyBorder="1" applyAlignment="1" applyProtection="1">
      <alignment horizontal="center" vertical="top" wrapText="1"/>
      <protection/>
    </xf>
    <xf numFmtId="173" fontId="8" fillId="33" borderId="16" xfId="57" applyNumberFormat="1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73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4" fillId="0" borderId="19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top" wrapText="1"/>
    </xf>
    <xf numFmtId="0" fontId="18" fillId="0" borderId="17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173" fontId="3" fillId="0" borderId="17" xfId="0" applyNumberFormat="1" applyFont="1" applyFill="1" applyBorder="1" applyAlignment="1">
      <alignment vertical="top" wrapText="1"/>
    </xf>
    <xf numFmtId="173" fontId="3" fillId="0" borderId="17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5" fillId="0" borderId="19" xfId="0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center" vertical="top" wrapText="1"/>
    </xf>
    <xf numFmtId="173" fontId="21" fillId="0" borderId="17" xfId="0" applyNumberFormat="1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173" fontId="21" fillId="0" borderId="16" xfId="0" applyNumberFormat="1" applyFont="1" applyFill="1" applyBorder="1" applyAlignment="1">
      <alignment vertical="top" wrapText="1"/>
    </xf>
    <xf numFmtId="173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6" fillId="0" borderId="16" xfId="0" applyFont="1" applyFill="1" applyBorder="1" applyAlignment="1">
      <alignment horizontal="center" wrapText="1"/>
    </xf>
    <xf numFmtId="173" fontId="27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19" fillId="0" borderId="24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3" fillId="16" borderId="0" xfId="0" applyFont="1" applyFill="1" applyAlignment="1">
      <alignment wrapText="1"/>
    </xf>
    <xf numFmtId="0" fontId="0" fillId="16" borderId="0" xfId="0" applyFont="1" applyFill="1" applyAlignment="1">
      <alignment/>
    </xf>
    <xf numFmtId="0" fontId="66" fillId="0" borderId="0" xfId="0" applyFont="1" applyFill="1" applyAlignment="1">
      <alignment horizontal="justify" vertical="center"/>
    </xf>
    <xf numFmtId="0" fontId="21" fillId="0" borderId="17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173" fontId="21" fillId="0" borderId="17" xfId="0" applyNumberFormat="1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0" fillId="0" borderId="19" xfId="0" applyFont="1" applyFill="1" applyBorder="1" applyAlignment="1">
      <alignment horizontal="justify" vertical="top" wrapText="1"/>
    </xf>
    <xf numFmtId="173" fontId="3" fillId="0" borderId="17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 wrapText="1"/>
    </xf>
    <xf numFmtId="173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9" fontId="3" fillId="0" borderId="0" xfId="0" applyNumberFormat="1" applyFont="1" applyFill="1" applyAlignment="1">
      <alignment vertical="top" wrapText="1"/>
    </xf>
    <xf numFmtId="0" fontId="11" fillId="0" borderId="16" xfId="0" applyFont="1" applyFill="1" applyBorder="1" applyAlignment="1">
      <alignment horizontal="justify" vertical="top" wrapText="1"/>
    </xf>
    <xf numFmtId="0" fontId="12" fillId="0" borderId="16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13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justify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justify" vertical="center"/>
    </xf>
    <xf numFmtId="0" fontId="3" fillId="0" borderId="26" xfId="0" applyFont="1" applyFill="1" applyBorder="1" applyAlignment="1">
      <alignment vertical="top"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 horizontal="justify" vertical="center"/>
    </xf>
    <xf numFmtId="0" fontId="17" fillId="0" borderId="2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justify" vertical="top" wrapText="1"/>
    </xf>
    <xf numFmtId="174" fontId="17" fillId="0" borderId="19" xfId="0" applyNumberFormat="1" applyFont="1" applyFill="1" applyBorder="1" applyAlignment="1">
      <alignment horizontal="justify" vertical="center" wrapText="1"/>
    </xf>
    <xf numFmtId="3" fontId="10" fillId="0" borderId="16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6" xfId="57" applyFont="1" applyFill="1" applyBorder="1" applyAlignment="1" applyProtection="1">
      <alignment horizontal="left" wrapText="1"/>
      <protection/>
    </xf>
    <xf numFmtId="0" fontId="8" fillId="0" borderId="16" xfId="57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V316"/>
  <sheetViews>
    <sheetView tabSelected="1" zoomScalePageLayoutView="0" workbookViewId="0" topLeftCell="A289">
      <selection activeCell="D298" sqref="D298"/>
    </sheetView>
  </sheetViews>
  <sheetFormatPr defaultColWidth="10.421875" defaultRowHeight="15"/>
  <cols>
    <col min="1" max="1" width="13.421875" style="1" customWidth="1"/>
    <col min="2" max="2" width="20.8515625" style="2" customWidth="1"/>
    <col min="3" max="3" width="77.28125" style="3" customWidth="1"/>
    <col min="4" max="4" width="6.57421875" style="1" customWidth="1"/>
    <col min="5" max="5" width="7.7109375" style="1" customWidth="1"/>
    <col min="6" max="6" width="11.28125" style="3" customWidth="1"/>
    <col min="7" max="7" width="9.00390625" style="1" customWidth="1"/>
    <col min="8" max="8" width="15.8515625" style="3" customWidth="1"/>
    <col min="9" max="9" width="17.00390625" style="3" customWidth="1"/>
    <col min="10" max="10" width="15.57421875" style="1" customWidth="1"/>
    <col min="11" max="11" width="15.8515625" style="1" customWidth="1"/>
    <col min="12" max="12" width="33.00390625" style="3" customWidth="1"/>
    <col min="13" max="18" width="10.421875" style="3" customWidth="1"/>
    <col min="19" max="19" width="12.28125" style="3" customWidth="1"/>
    <col min="20" max="22" width="10.421875" style="3" customWidth="1"/>
    <col min="23" max="23" width="11.00390625" style="3" customWidth="1"/>
    <col min="24" max="29" width="10.421875" style="3" customWidth="1"/>
    <col min="30" max="30" width="11.57421875" style="3" customWidth="1"/>
    <col min="31" max="16384" width="10.421875" style="3" customWidth="1"/>
  </cols>
  <sheetData>
    <row r="1" spans="1:254" ht="15.75" hidden="1">
      <c r="A1" s="4"/>
      <c r="B1"/>
      <c r="C1"/>
      <c r="D1" s="4"/>
      <c r="E1" s="4"/>
      <c r="F1"/>
      <c r="G1" s="4"/>
      <c r="H1"/>
      <c r="I1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5.75" hidden="1">
      <c r="A2" s="4"/>
      <c r="B2" s="5" t="s">
        <v>0</v>
      </c>
      <c r="C2"/>
      <c r="D2" s="4"/>
      <c r="E2" s="4"/>
      <c r="F2"/>
      <c r="G2" s="4"/>
      <c r="H2"/>
      <c r="I2"/>
      <c r="J2" s="4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5.75">
      <c r="A3" s="4"/>
      <c r="B3" s="5"/>
      <c r="C3"/>
      <c r="D3" s="4"/>
      <c r="E3" s="4"/>
      <c r="F3"/>
      <c r="G3" s="4"/>
      <c r="H3"/>
      <c r="I3"/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6.5" thickBot="1">
      <c r="A4" s="4"/>
      <c r="B4" s="5" t="s">
        <v>1</v>
      </c>
      <c r="C4"/>
      <c r="D4" s="4"/>
      <c r="E4" s="4"/>
      <c r="F4"/>
      <c r="G4" s="4"/>
      <c r="H4"/>
      <c r="I4"/>
      <c r="J4" s="4"/>
      <c r="K4" s="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5.75" customHeight="1">
      <c r="A5" s="4"/>
      <c r="B5" s="6" t="s">
        <v>2</v>
      </c>
      <c r="C5" s="7" t="s">
        <v>3</v>
      </c>
      <c r="D5" s="8"/>
      <c r="E5" s="4"/>
      <c r="F5" s="128" t="s">
        <v>4</v>
      </c>
      <c r="G5" s="128"/>
      <c r="H5" s="128"/>
      <c r="I5" s="128"/>
      <c r="J5" s="4"/>
      <c r="K5" s="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5.75">
      <c r="A6" s="4"/>
      <c r="B6" s="9" t="s">
        <v>5</v>
      </c>
      <c r="C6" s="10" t="s">
        <v>6</v>
      </c>
      <c r="D6" s="8"/>
      <c r="E6" s="4"/>
      <c r="F6" s="128"/>
      <c r="G6" s="128"/>
      <c r="H6" s="128"/>
      <c r="I6" s="128"/>
      <c r="J6" s="4"/>
      <c r="K6" s="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5.75">
      <c r="A7" s="4"/>
      <c r="B7" s="9" t="s">
        <v>7</v>
      </c>
      <c r="C7" s="11">
        <v>2670114</v>
      </c>
      <c r="D7" s="8"/>
      <c r="E7" s="4"/>
      <c r="F7" s="128"/>
      <c r="G7" s="128"/>
      <c r="H7" s="128"/>
      <c r="I7" s="128"/>
      <c r="J7" s="4"/>
      <c r="K7" s="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5.75">
      <c r="A8" s="4"/>
      <c r="B8" s="9" t="s">
        <v>8</v>
      </c>
      <c r="C8" s="12" t="s">
        <v>9</v>
      </c>
      <c r="D8" s="13"/>
      <c r="E8" s="4"/>
      <c r="F8" s="128"/>
      <c r="G8" s="128"/>
      <c r="H8" s="128"/>
      <c r="I8" s="128"/>
      <c r="J8" s="4"/>
      <c r="K8" s="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1.75">
      <c r="A9" s="14"/>
      <c r="B9" s="9" t="s">
        <v>10</v>
      </c>
      <c r="C9" s="15" t="s">
        <v>11</v>
      </c>
      <c r="D9" s="16" t="s">
        <v>12</v>
      </c>
      <c r="E9" s="4"/>
      <c r="F9" s="128"/>
      <c r="G9" s="128"/>
      <c r="H9" s="128"/>
      <c r="I9" s="128"/>
      <c r="J9" s="4"/>
      <c r="K9" s="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83.5">
      <c r="A10" s="14"/>
      <c r="B10" s="9" t="s">
        <v>13</v>
      </c>
      <c r="C10" s="17" t="s">
        <v>14</v>
      </c>
      <c r="D10" s="8"/>
      <c r="E10" s="4"/>
      <c r="F10"/>
      <c r="G10" s="4"/>
      <c r="H10"/>
      <c r="I10"/>
      <c r="J10" s="4"/>
      <c r="K10" s="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31.5" customHeight="1">
      <c r="A11" s="14"/>
      <c r="B11" s="9" t="s">
        <v>15</v>
      </c>
      <c r="C11" s="17" t="s">
        <v>16</v>
      </c>
      <c r="D11" s="8"/>
      <c r="E11" s="4"/>
      <c r="F11" s="129" t="s">
        <v>17</v>
      </c>
      <c r="G11" s="129"/>
      <c r="H11" s="129"/>
      <c r="I11" s="129"/>
      <c r="J11" s="4"/>
      <c r="K11" s="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5.75">
      <c r="A12" s="14"/>
      <c r="B12" s="9" t="s">
        <v>18</v>
      </c>
      <c r="C12" s="18">
        <v>27706249000</v>
      </c>
      <c r="D12" s="19"/>
      <c r="E12" s="4"/>
      <c r="F12" s="129"/>
      <c r="G12" s="129"/>
      <c r="H12" s="129"/>
      <c r="I12" s="129"/>
      <c r="J12" s="4"/>
      <c r="K12" s="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31.5">
      <c r="A13" s="14"/>
      <c r="B13" s="9" t="s">
        <v>19</v>
      </c>
      <c r="C13" s="20">
        <v>206560760</v>
      </c>
      <c r="D13" s="19"/>
      <c r="E13" s="4"/>
      <c r="F13" s="129"/>
      <c r="G13" s="129"/>
      <c r="H13" s="129"/>
      <c r="I13" s="129"/>
      <c r="J13" s="4"/>
      <c r="K13" s="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1.5">
      <c r="A14" s="14"/>
      <c r="B14" s="9" t="s">
        <v>20</v>
      </c>
      <c r="C14" s="20">
        <v>20656076</v>
      </c>
      <c r="D14" s="19"/>
      <c r="E14" s="4"/>
      <c r="F14" s="129"/>
      <c r="G14" s="129"/>
      <c r="H14" s="129"/>
      <c r="I14" s="129"/>
      <c r="J14" s="4"/>
      <c r="K14" s="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32.25" thickBot="1">
      <c r="A15" s="14"/>
      <c r="B15" s="21" t="s">
        <v>21</v>
      </c>
      <c r="C15" s="124" t="s">
        <v>345</v>
      </c>
      <c r="D15" s="22"/>
      <c r="E15" s="4"/>
      <c r="F15" s="129"/>
      <c r="G15" s="129"/>
      <c r="H15" s="129"/>
      <c r="I15" s="129"/>
      <c r="J15" s="4"/>
      <c r="K15" s="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>
      <c r="A16" s="14"/>
      <c r="B16"/>
      <c r="C16"/>
      <c r="D16" s="4"/>
      <c r="E16" s="4"/>
      <c r="F16"/>
      <c r="G16" s="4"/>
      <c r="H16"/>
      <c r="I16"/>
      <c r="J16" s="4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>
      <c r="A17" s="14"/>
      <c r="B17" s="5" t="s">
        <v>22</v>
      </c>
      <c r="C17"/>
      <c r="D17"/>
      <c r="E17" s="4"/>
      <c r="F17"/>
      <c r="G17" s="4"/>
      <c r="H17" s="91">
        <f>+H39+H43+H44</f>
        <v>368647523</v>
      </c>
      <c r="I17"/>
      <c r="J17" s="23"/>
      <c r="K17" s="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12" s="27" customFormat="1" ht="57" customHeight="1">
      <c r="A18" s="24" t="s">
        <v>23</v>
      </c>
      <c r="B18" s="25" t="s">
        <v>24</v>
      </c>
      <c r="C18" s="25" t="s">
        <v>25</v>
      </c>
      <c r="D18" s="25" t="s">
        <v>26</v>
      </c>
      <c r="E18" s="25" t="s">
        <v>27</v>
      </c>
      <c r="F18" s="25" t="s">
        <v>28</v>
      </c>
      <c r="G18" s="25" t="s">
        <v>29</v>
      </c>
      <c r="H18" s="26" t="s">
        <v>30</v>
      </c>
      <c r="I18" s="25" t="s">
        <v>31</v>
      </c>
      <c r="J18" s="25" t="s">
        <v>32</v>
      </c>
      <c r="K18" s="25" t="s">
        <v>33</v>
      </c>
      <c r="L18" s="25" t="s">
        <v>34</v>
      </c>
    </row>
    <row r="19" spans="1:30" s="30" customFormat="1" ht="48" customHeight="1">
      <c r="A19" s="28">
        <v>1452</v>
      </c>
      <c r="B19" s="29">
        <v>95121903</v>
      </c>
      <c r="C19" s="34" t="s">
        <v>35</v>
      </c>
      <c r="D19" s="28" t="s">
        <v>46</v>
      </c>
      <c r="E19" s="45" t="s">
        <v>37</v>
      </c>
      <c r="F19" s="46" t="s">
        <v>38</v>
      </c>
      <c r="G19" s="28" t="s">
        <v>39</v>
      </c>
      <c r="H19" s="48">
        <v>150000000</v>
      </c>
      <c r="I19" s="48">
        <f>+H19</f>
        <v>150000000</v>
      </c>
      <c r="J19" s="49" t="s">
        <v>40</v>
      </c>
      <c r="K19" s="50" t="s">
        <v>41</v>
      </c>
      <c r="L19" s="38" t="s">
        <v>42</v>
      </c>
      <c r="M19" s="92"/>
      <c r="N19" s="92"/>
      <c r="O19" s="92"/>
      <c r="P19" s="92"/>
      <c r="Q19" s="92"/>
      <c r="R19" s="92"/>
      <c r="S19" s="93"/>
      <c r="T19" s="92"/>
      <c r="U19" s="93"/>
      <c r="V19" s="92"/>
      <c r="W19" s="31"/>
      <c r="AD19" s="31"/>
    </row>
    <row r="20" spans="1:254" ht="31.5">
      <c r="A20" s="28">
        <v>1452</v>
      </c>
      <c r="B20" s="29">
        <v>95121903</v>
      </c>
      <c r="C20" s="34" t="s">
        <v>342</v>
      </c>
      <c r="D20" s="28" t="s">
        <v>46</v>
      </c>
      <c r="E20" s="45" t="s">
        <v>45</v>
      </c>
      <c r="F20" s="46" t="s">
        <v>38</v>
      </c>
      <c r="G20" s="28" t="s">
        <v>39</v>
      </c>
      <c r="H20" s="48">
        <v>120000000</v>
      </c>
      <c r="I20" s="48">
        <v>120000000</v>
      </c>
      <c r="J20" s="49" t="s">
        <v>40</v>
      </c>
      <c r="K20" s="50" t="s">
        <v>41</v>
      </c>
      <c r="L20" s="38" t="s">
        <v>42</v>
      </c>
      <c r="M20" s="92"/>
      <c r="N20" s="92"/>
      <c r="O20" s="92"/>
      <c r="P20" s="92"/>
      <c r="Q20" s="92"/>
      <c r="R20" s="92"/>
      <c r="S20" s="74"/>
      <c r="T20" s="74"/>
      <c r="U20" s="74"/>
      <c r="V20" s="7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46.5" customHeight="1">
      <c r="A21" s="28">
        <v>1452</v>
      </c>
      <c r="B21" s="29">
        <v>86132000</v>
      </c>
      <c r="C21" s="34" t="s">
        <v>335</v>
      </c>
      <c r="D21" s="28" t="s">
        <v>46</v>
      </c>
      <c r="E21" s="45" t="s">
        <v>60</v>
      </c>
      <c r="F21" s="46" t="s">
        <v>54</v>
      </c>
      <c r="G21" s="28" t="s">
        <v>39</v>
      </c>
      <c r="H21" s="48">
        <v>154500000</v>
      </c>
      <c r="I21" s="48">
        <v>154500000</v>
      </c>
      <c r="J21" s="49" t="s">
        <v>40</v>
      </c>
      <c r="K21" s="50" t="s">
        <v>41</v>
      </c>
      <c r="L21" s="38" t="s">
        <v>42</v>
      </c>
      <c r="M21" s="92"/>
      <c r="N21" s="92"/>
      <c r="O21" s="92"/>
      <c r="P21" s="92"/>
      <c r="Q21" s="92"/>
      <c r="R21" s="92"/>
      <c r="S21" s="74"/>
      <c r="T21" s="74"/>
      <c r="U21" s="74"/>
      <c r="V21" s="7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9" customHeight="1">
      <c r="A22" s="28">
        <v>1452</v>
      </c>
      <c r="B22" s="29">
        <v>50131706</v>
      </c>
      <c r="C22" s="34" t="s">
        <v>339</v>
      </c>
      <c r="D22" s="28" t="s">
        <v>46</v>
      </c>
      <c r="E22" s="45" t="s">
        <v>291</v>
      </c>
      <c r="F22" s="46" t="s">
        <v>49</v>
      </c>
      <c r="G22" s="28" t="s">
        <v>39</v>
      </c>
      <c r="H22" s="48">
        <f>163600000+40900000</f>
        <v>204500000</v>
      </c>
      <c r="I22" s="48">
        <f>+H22</f>
        <v>204500000</v>
      </c>
      <c r="J22" s="49" t="s">
        <v>40</v>
      </c>
      <c r="K22" s="50" t="s">
        <v>41</v>
      </c>
      <c r="L22" s="38" t="s">
        <v>42</v>
      </c>
      <c r="M22" s="92"/>
      <c r="N22" s="92"/>
      <c r="O22" s="92"/>
      <c r="P22" s="92"/>
      <c r="Q22" s="92"/>
      <c r="R22" s="92"/>
      <c r="S22" s="74"/>
      <c r="T22" s="74"/>
      <c r="U22" s="74"/>
      <c r="V22" s="7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32.25" customHeight="1">
      <c r="A23" s="28">
        <v>1453</v>
      </c>
      <c r="B23" s="29">
        <v>84101604</v>
      </c>
      <c r="C23" s="94" t="s">
        <v>51</v>
      </c>
      <c r="D23" s="28" t="s">
        <v>52</v>
      </c>
      <c r="E23" s="45" t="s">
        <v>53</v>
      </c>
      <c r="F23" s="46" t="s">
        <v>54</v>
      </c>
      <c r="G23" s="28" t="s">
        <v>39</v>
      </c>
      <c r="H23" s="48">
        <v>1354188640</v>
      </c>
      <c r="I23" s="48">
        <v>1354188640</v>
      </c>
      <c r="J23" s="49" t="s">
        <v>40</v>
      </c>
      <c r="K23" s="50" t="s">
        <v>41</v>
      </c>
      <c r="L23" s="38" t="s">
        <v>42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56.25" customHeight="1">
      <c r="A24" s="28">
        <v>1453</v>
      </c>
      <c r="B24" s="29">
        <v>80161504</v>
      </c>
      <c r="C24" s="94" t="s">
        <v>261</v>
      </c>
      <c r="D24" s="28" t="s">
        <v>47</v>
      </c>
      <c r="E24" s="45" t="s">
        <v>56</v>
      </c>
      <c r="F24" s="46" t="s">
        <v>54</v>
      </c>
      <c r="G24" s="28" t="s">
        <v>39</v>
      </c>
      <c r="H24" s="48">
        <v>28406000</v>
      </c>
      <c r="I24" s="48">
        <v>28406000</v>
      </c>
      <c r="J24" s="49" t="s">
        <v>40</v>
      </c>
      <c r="K24" s="50" t="s">
        <v>41</v>
      </c>
      <c r="L24" s="38" t="s">
        <v>42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57" customHeight="1">
      <c r="A25" s="28">
        <v>1453</v>
      </c>
      <c r="B25" s="29">
        <v>80161504</v>
      </c>
      <c r="C25" s="94" t="s">
        <v>55</v>
      </c>
      <c r="D25" s="28" t="s">
        <v>57</v>
      </c>
      <c r="E25" s="45" t="s">
        <v>270</v>
      </c>
      <c r="F25" s="46" t="s">
        <v>54</v>
      </c>
      <c r="G25" s="28" t="s">
        <v>39</v>
      </c>
      <c r="H25" s="48">
        <f>16232000-5275400</f>
        <v>10956600</v>
      </c>
      <c r="I25" s="48">
        <f>+H25</f>
        <v>10956600</v>
      </c>
      <c r="J25" s="49" t="s">
        <v>40</v>
      </c>
      <c r="K25" s="50" t="s">
        <v>41</v>
      </c>
      <c r="L25" s="38" t="s">
        <v>42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51">
      <c r="A26" s="28">
        <v>1453</v>
      </c>
      <c r="B26" s="29">
        <v>80161504</v>
      </c>
      <c r="C26" s="94" t="s">
        <v>261</v>
      </c>
      <c r="D26" s="28" t="s">
        <v>47</v>
      </c>
      <c r="E26" s="45" t="s">
        <v>56</v>
      </c>
      <c r="F26" s="46" t="s">
        <v>54</v>
      </c>
      <c r="G26" s="28" t="s">
        <v>39</v>
      </c>
      <c r="H26" s="48">
        <v>28406000</v>
      </c>
      <c r="I26" s="48">
        <v>28406000</v>
      </c>
      <c r="J26" s="49" t="s">
        <v>40</v>
      </c>
      <c r="K26" s="50" t="s">
        <v>41</v>
      </c>
      <c r="L26" s="38" t="s">
        <v>42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63">
      <c r="A27" s="28">
        <v>1453</v>
      </c>
      <c r="B27" s="29">
        <v>80161504</v>
      </c>
      <c r="C27" s="94" t="s">
        <v>58</v>
      </c>
      <c r="D27" s="28" t="s">
        <v>57</v>
      </c>
      <c r="E27" s="45" t="s">
        <v>271</v>
      </c>
      <c r="F27" s="46" t="s">
        <v>54</v>
      </c>
      <c r="G27" s="28" t="s">
        <v>39</v>
      </c>
      <c r="H27" s="48">
        <f>16232000-5816467</f>
        <v>10415533</v>
      </c>
      <c r="I27" s="48">
        <f>+H27</f>
        <v>10415533</v>
      </c>
      <c r="J27" s="49" t="s">
        <v>40</v>
      </c>
      <c r="K27" s="50" t="s">
        <v>41</v>
      </c>
      <c r="L27" s="38" t="s">
        <v>42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40.5" customHeight="1">
      <c r="A28" s="28">
        <v>1453</v>
      </c>
      <c r="B28" s="29">
        <v>80161504</v>
      </c>
      <c r="C28" s="94" t="s">
        <v>59</v>
      </c>
      <c r="D28" s="28" t="s">
        <v>47</v>
      </c>
      <c r="E28" s="45" t="s">
        <v>60</v>
      </c>
      <c r="F28" s="46" t="s">
        <v>54</v>
      </c>
      <c r="G28" s="28" t="s">
        <v>39</v>
      </c>
      <c r="H28" s="48">
        <v>24348000</v>
      </c>
      <c r="I28" s="48">
        <v>24348000</v>
      </c>
      <c r="J28" s="49" t="s">
        <v>40</v>
      </c>
      <c r="K28" s="50" t="s">
        <v>41</v>
      </c>
      <c r="L28" s="38" t="s">
        <v>42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40.5" customHeight="1">
      <c r="A29" s="28">
        <v>1453</v>
      </c>
      <c r="B29" s="29">
        <v>80161504</v>
      </c>
      <c r="C29" s="94" t="s">
        <v>59</v>
      </c>
      <c r="D29" s="28" t="s">
        <v>61</v>
      </c>
      <c r="E29" s="45" t="s">
        <v>272</v>
      </c>
      <c r="F29" s="46" t="s">
        <v>54</v>
      </c>
      <c r="G29" s="28" t="s">
        <v>39</v>
      </c>
      <c r="H29" s="48">
        <f>20290000-5275400</f>
        <v>15014600</v>
      </c>
      <c r="I29" s="48">
        <f>+H29</f>
        <v>15014600</v>
      </c>
      <c r="J29" s="49" t="s">
        <v>40</v>
      </c>
      <c r="K29" s="50" t="s">
        <v>41</v>
      </c>
      <c r="L29" s="38" t="s">
        <v>42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63.75">
      <c r="A30" s="28">
        <v>1453</v>
      </c>
      <c r="B30" s="29">
        <v>80161504</v>
      </c>
      <c r="C30" s="94" t="s">
        <v>63</v>
      </c>
      <c r="D30" s="28" t="s">
        <v>47</v>
      </c>
      <c r="E30" s="45" t="s">
        <v>56</v>
      </c>
      <c r="F30" s="46" t="s">
        <v>54</v>
      </c>
      <c r="G30" s="28" t="s">
        <v>39</v>
      </c>
      <c r="H30" s="48">
        <v>18200000</v>
      </c>
      <c r="I30" s="48">
        <v>18200000</v>
      </c>
      <c r="J30" s="49" t="s">
        <v>40</v>
      </c>
      <c r="K30" s="50" t="s">
        <v>41</v>
      </c>
      <c r="L30" s="38" t="s">
        <v>42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63">
      <c r="A31" s="28">
        <v>1453</v>
      </c>
      <c r="B31" s="29">
        <v>80161504</v>
      </c>
      <c r="C31" s="95" t="s">
        <v>64</v>
      </c>
      <c r="D31" s="28" t="s">
        <v>57</v>
      </c>
      <c r="E31" s="45" t="s">
        <v>273</v>
      </c>
      <c r="F31" s="46" t="s">
        <v>54</v>
      </c>
      <c r="G31" s="28" t="s">
        <v>39</v>
      </c>
      <c r="H31" s="48">
        <f>10400000-3293333</f>
        <v>7106667</v>
      </c>
      <c r="I31" s="48">
        <f>+H31</f>
        <v>7106667</v>
      </c>
      <c r="J31" s="49" t="s">
        <v>40</v>
      </c>
      <c r="K31" s="50" t="s">
        <v>41</v>
      </c>
      <c r="L31" s="38" t="s">
        <v>42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35.25" customHeight="1">
      <c r="A32" s="28">
        <v>1453</v>
      </c>
      <c r="B32" s="29">
        <v>80161504</v>
      </c>
      <c r="C32" s="94" t="s">
        <v>65</v>
      </c>
      <c r="D32" s="28" t="s">
        <v>46</v>
      </c>
      <c r="E32" s="45" t="s">
        <v>274</v>
      </c>
      <c r="F32" s="46" t="s">
        <v>54</v>
      </c>
      <c r="G32" s="28" t="s">
        <v>39</v>
      </c>
      <c r="H32" s="48">
        <f>28406000+4058000</f>
        <v>32464000</v>
      </c>
      <c r="I32" s="48">
        <f>+H32</f>
        <v>32464000</v>
      </c>
      <c r="J32" s="49" t="s">
        <v>40</v>
      </c>
      <c r="K32" s="50" t="s">
        <v>41</v>
      </c>
      <c r="L32" s="38" t="s">
        <v>42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33" customHeight="1">
      <c r="A33" s="28">
        <v>1453</v>
      </c>
      <c r="B33" s="29">
        <v>80161504</v>
      </c>
      <c r="C33" s="94" t="s">
        <v>66</v>
      </c>
      <c r="D33" s="28" t="s">
        <v>52</v>
      </c>
      <c r="E33" s="45" t="s">
        <v>48</v>
      </c>
      <c r="F33" s="46" t="s">
        <v>54</v>
      </c>
      <c r="G33" s="28" t="s">
        <v>39</v>
      </c>
      <c r="H33" s="48">
        <v>60399360</v>
      </c>
      <c r="I33" s="48">
        <v>60399360</v>
      </c>
      <c r="J33" s="49" t="s">
        <v>40</v>
      </c>
      <c r="K33" s="50" t="s">
        <v>41</v>
      </c>
      <c r="L33" s="38" t="s">
        <v>42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38.25">
      <c r="A34" s="28">
        <v>1453</v>
      </c>
      <c r="B34" s="29">
        <v>85122109</v>
      </c>
      <c r="C34" s="94" t="s">
        <v>67</v>
      </c>
      <c r="D34" s="28" t="s">
        <v>46</v>
      </c>
      <c r="E34" s="45" t="s">
        <v>37</v>
      </c>
      <c r="F34" s="46" t="s">
        <v>54</v>
      </c>
      <c r="G34" s="28" t="s">
        <v>39</v>
      </c>
      <c r="H34" s="48">
        <v>280500000</v>
      </c>
      <c r="I34" s="48">
        <v>280500000</v>
      </c>
      <c r="J34" s="49" t="s">
        <v>40</v>
      </c>
      <c r="K34" s="50" t="s">
        <v>41</v>
      </c>
      <c r="L34" s="38" t="s">
        <v>276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45">
      <c r="A35" s="28">
        <v>1453</v>
      </c>
      <c r="B35" s="29">
        <v>85122109</v>
      </c>
      <c r="C35" s="96" t="s">
        <v>69</v>
      </c>
      <c r="D35" s="28" t="s">
        <v>46</v>
      </c>
      <c r="E35" s="45" t="s">
        <v>275</v>
      </c>
      <c r="F35" s="46" t="s">
        <v>54</v>
      </c>
      <c r="G35" s="28" t="s">
        <v>39</v>
      </c>
      <c r="H35" s="48">
        <f>80000000+31834600</f>
        <v>111834600</v>
      </c>
      <c r="I35" s="48">
        <f>+H35</f>
        <v>111834600</v>
      </c>
      <c r="J35" s="49" t="s">
        <v>40</v>
      </c>
      <c r="K35" s="50" t="s">
        <v>41</v>
      </c>
      <c r="L35" s="38" t="s">
        <v>276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2" s="32" customFormat="1" ht="31.5">
      <c r="A36" s="28">
        <v>1455</v>
      </c>
      <c r="B36" s="29">
        <v>81101502</v>
      </c>
      <c r="C36" s="87" t="s">
        <v>70</v>
      </c>
      <c r="D36" s="28" t="s">
        <v>46</v>
      </c>
      <c r="E36" s="45" t="s">
        <v>60</v>
      </c>
      <c r="F36" s="46" t="s">
        <v>71</v>
      </c>
      <c r="G36" s="28" t="s">
        <v>39</v>
      </c>
      <c r="H36" s="48">
        <v>210000000</v>
      </c>
      <c r="I36" s="48">
        <v>210000000</v>
      </c>
      <c r="J36" s="49" t="s">
        <v>40</v>
      </c>
      <c r="K36" s="50" t="s">
        <v>41</v>
      </c>
      <c r="L36" s="38" t="s">
        <v>277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32" customFormat="1" ht="36.75" customHeight="1">
      <c r="A37" s="28">
        <v>1455</v>
      </c>
      <c r="B37" s="29">
        <v>81101500</v>
      </c>
      <c r="C37" s="87" t="s">
        <v>72</v>
      </c>
      <c r="D37" s="28" t="s">
        <v>46</v>
      </c>
      <c r="E37" s="45" t="s">
        <v>56</v>
      </c>
      <c r="F37" s="46" t="s">
        <v>44</v>
      </c>
      <c r="G37" s="28" t="s">
        <v>39</v>
      </c>
      <c r="H37" s="48">
        <v>16600000</v>
      </c>
      <c r="I37" s="48">
        <v>16600000</v>
      </c>
      <c r="J37" s="49" t="s">
        <v>40</v>
      </c>
      <c r="K37" s="50" t="s">
        <v>41</v>
      </c>
      <c r="L37" s="38" t="s">
        <v>277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30" customFormat="1" ht="35.25" customHeight="1">
      <c r="A38" s="28">
        <v>1456</v>
      </c>
      <c r="B38" s="29">
        <v>94101600</v>
      </c>
      <c r="C38" s="98" t="s">
        <v>337</v>
      </c>
      <c r="D38" s="28" t="s">
        <v>46</v>
      </c>
      <c r="E38" s="45" t="s">
        <v>37</v>
      </c>
      <c r="F38" s="46" t="s">
        <v>38</v>
      </c>
      <c r="G38" s="28" t="s">
        <v>39</v>
      </c>
      <c r="H38" s="48">
        <v>98880000</v>
      </c>
      <c r="I38" s="48">
        <v>98880000</v>
      </c>
      <c r="J38" s="49" t="s">
        <v>40</v>
      </c>
      <c r="K38" s="50" t="s">
        <v>41</v>
      </c>
      <c r="L38" s="38" t="s">
        <v>276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s="32" customFormat="1" ht="46.5" customHeight="1">
      <c r="A39" s="28">
        <v>1458</v>
      </c>
      <c r="B39" s="29">
        <v>80161504</v>
      </c>
      <c r="C39" s="87" t="s">
        <v>73</v>
      </c>
      <c r="D39" s="28" t="s">
        <v>46</v>
      </c>
      <c r="E39" s="45" t="s">
        <v>43</v>
      </c>
      <c r="F39" s="46" t="s">
        <v>74</v>
      </c>
      <c r="G39" s="28" t="s">
        <v>39</v>
      </c>
      <c r="H39" s="48">
        <f>317676190+14449333</f>
        <v>332125523</v>
      </c>
      <c r="I39" s="48">
        <f>+H39</f>
        <v>332125523</v>
      </c>
      <c r="J39" s="49" t="s">
        <v>40</v>
      </c>
      <c r="K39" s="50" t="s">
        <v>41</v>
      </c>
      <c r="L39" s="38" t="s">
        <v>278</v>
      </c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54" ht="42.75" customHeight="1">
      <c r="A40" s="28">
        <v>1458</v>
      </c>
      <c r="B40" s="29">
        <v>80161504</v>
      </c>
      <c r="C40" s="87" t="s">
        <v>76</v>
      </c>
      <c r="D40" s="28" t="s">
        <v>46</v>
      </c>
      <c r="E40" s="45" t="s">
        <v>43</v>
      </c>
      <c r="F40" s="46" t="s">
        <v>74</v>
      </c>
      <c r="G40" s="28" t="s">
        <v>39</v>
      </c>
      <c r="H40" s="48">
        <v>485714286</v>
      </c>
      <c r="I40" s="48">
        <v>485714286</v>
      </c>
      <c r="J40" s="49" t="s">
        <v>40</v>
      </c>
      <c r="K40" s="50" t="s">
        <v>41</v>
      </c>
      <c r="L40" s="38" t="s">
        <v>278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2" s="33" customFormat="1" ht="45">
      <c r="A41" s="28">
        <v>1458</v>
      </c>
      <c r="B41" s="29">
        <v>93141509</v>
      </c>
      <c r="C41" s="87" t="s">
        <v>77</v>
      </c>
      <c r="D41" s="99" t="s">
        <v>47</v>
      </c>
      <c r="E41" s="45" t="s">
        <v>60</v>
      </c>
      <c r="F41" s="46" t="s">
        <v>54</v>
      </c>
      <c r="G41" s="28" t="s">
        <v>39</v>
      </c>
      <c r="H41" s="48">
        <v>30000000</v>
      </c>
      <c r="I41" s="48">
        <v>30000000</v>
      </c>
      <c r="J41" s="49" t="s">
        <v>40</v>
      </c>
      <c r="K41" s="50" t="s">
        <v>41</v>
      </c>
      <c r="L41" s="38" t="s">
        <v>278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54" ht="44.25" customHeight="1">
      <c r="A42" s="28">
        <v>1458</v>
      </c>
      <c r="B42" s="29">
        <v>93141509</v>
      </c>
      <c r="C42" s="100" t="s">
        <v>77</v>
      </c>
      <c r="D42" s="99" t="s">
        <v>61</v>
      </c>
      <c r="E42" s="101" t="s">
        <v>279</v>
      </c>
      <c r="F42" s="46" t="s">
        <v>54</v>
      </c>
      <c r="G42" s="28" t="s">
        <v>39</v>
      </c>
      <c r="H42" s="48">
        <f>25000000-6333333</f>
        <v>18666667</v>
      </c>
      <c r="I42" s="48">
        <f>+H42</f>
        <v>18666667</v>
      </c>
      <c r="J42" s="49" t="s">
        <v>40</v>
      </c>
      <c r="K42" s="50" t="s">
        <v>41</v>
      </c>
      <c r="L42" s="38" t="s">
        <v>278</v>
      </c>
      <c r="M42" s="74"/>
      <c r="N42" s="74"/>
      <c r="O42" s="74"/>
      <c r="P42" s="74"/>
      <c r="Q42" s="74"/>
      <c r="R42" s="74"/>
      <c r="S42" s="74"/>
      <c r="T42" s="74"/>
      <c r="U42" s="74"/>
      <c r="V42" s="7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31.5">
      <c r="A43" s="28">
        <v>1458</v>
      </c>
      <c r="B43" s="29">
        <v>93141509</v>
      </c>
      <c r="C43" s="100" t="s">
        <v>78</v>
      </c>
      <c r="D43" s="99" t="s">
        <v>47</v>
      </c>
      <c r="E43" s="45" t="s">
        <v>79</v>
      </c>
      <c r="F43" s="46" t="s">
        <v>54</v>
      </c>
      <c r="G43" s="28" t="s">
        <v>39</v>
      </c>
      <c r="H43" s="48">
        <v>32464000</v>
      </c>
      <c r="I43" s="48">
        <v>32464000</v>
      </c>
      <c r="J43" s="49" t="s">
        <v>40</v>
      </c>
      <c r="K43" s="50" t="s">
        <v>41</v>
      </c>
      <c r="L43" s="38" t="s">
        <v>278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5.5">
      <c r="A44" s="28">
        <v>1458</v>
      </c>
      <c r="B44" s="29">
        <v>93141509</v>
      </c>
      <c r="C44" s="100" t="s">
        <v>78</v>
      </c>
      <c r="D44" s="99" t="s">
        <v>98</v>
      </c>
      <c r="E44" s="45" t="s">
        <v>280</v>
      </c>
      <c r="F44" s="46" t="s">
        <v>54</v>
      </c>
      <c r="G44" s="28" t="s">
        <v>39</v>
      </c>
      <c r="H44" s="48">
        <f>12174000-8116000</f>
        <v>4058000</v>
      </c>
      <c r="I44" s="48">
        <f>+H44</f>
        <v>4058000</v>
      </c>
      <c r="J44" s="49" t="s">
        <v>40</v>
      </c>
      <c r="K44" s="50" t="s">
        <v>41</v>
      </c>
      <c r="L44" s="38" t="s">
        <v>278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2" s="32" customFormat="1" ht="30.75" customHeight="1">
      <c r="A45" s="28">
        <v>1458</v>
      </c>
      <c r="B45" s="29">
        <v>90141703</v>
      </c>
      <c r="C45" s="87" t="s">
        <v>264</v>
      </c>
      <c r="D45" s="28" t="s">
        <v>46</v>
      </c>
      <c r="E45" s="45" t="s">
        <v>341</v>
      </c>
      <c r="F45" s="46" t="s">
        <v>54</v>
      </c>
      <c r="G45" s="28" t="s">
        <v>39</v>
      </c>
      <c r="H45" s="48">
        <v>217771429</v>
      </c>
      <c r="I45" s="48">
        <v>217771429</v>
      </c>
      <c r="J45" s="49" t="s">
        <v>40</v>
      </c>
      <c r="K45" s="50" t="s">
        <v>41</v>
      </c>
      <c r="L45" s="38" t="s">
        <v>278</v>
      </c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54" ht="31.5">
      <c r="A46" s="28">
        <v>1458</v>
      </c>
      <c r="B46" s="29">
        <v>90141703</v>
      </c>
      <c r="C46" s="87" t="s">
        <v>80</v>
      </c>
      <c r="D46" s="28" t="s">
        <v>46</v>
      </c>
      <c r="E46" s="45" t="s">
        <v>62</v>
      </c>
      <c r="F46" s="46" t="s">
        <v>54</v>
      </c>
      <c r="G46" s="28" t="s">
        <v>39</v>
      </c>
      <c r="H46" s="48">
        <v>342820095</v>
      </c>
      <c r="I46" s="48">
        <v>342820095</v>
      </c>
      <c r="J46" s="49" t="s">
        <v>40</v>
      </c>
      <c r="K46" s="50" t="s">
        <v>41</v>
      </c>
      <c r="L46" s="38" t="s">
        <v>278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2" s="30" customFormat="1" ht="31.5" customHeight="1">
      <c r="A47" s="28">
        <v>1460</v>
      </c>
      <c r="B47" s="29">
        <v>90141703</v>
      </c>
      <c r="C47" s="87" t="s">
        <v>81</v>
      </c>
      <c r="D47" s="28" t="s">
        <v>46</v>
      </c>
      <c r="E47" s="45" t="s">
        <v>62</v>
      </c>
      <c r="F47" s="46" t="s">
        <v>54</v>
      </c>
      <c r="G47" s="28" t="s">
        <v>39</v>
      </c>
      <c r="H47" s="48">
        <v>54000000</v>
      </c>
      <c r="I47" s="48">
        <v>54000000</v>
      </c>
      <c r="J47" s="49" t="s">
        <v>40</v>
      </c>
      <c r="K47" s="50" t="s">
        <v>41</v>
      </c>
      <c r="L47" s="38" t="s">
        <v>284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1:254" ht="33" customHeight="1">
      <c r="A48" s="28">
        <v>1462</v>
      </c>
      <c r="B48" s="29">
        <v>81141801</v>
      </c>
      <c r="C48" s="87" t="s">
        <v>82</v>
      </c>
      <c r="D48" s="28" t="s">
        <v>46</v>
      </c>
      <c r="E48" s="45" t="s">
        <v>43</v>
      </c>
      <c r="F48" s="46" t="s">
        <v>71</v>
      </c>
      <c r="G48" s="28" t="s">
        <v>39</v>
      </c>
      <c r="H48" s="48">
        <v>109090910</v>
      </c>
      <c r="I48" s="48">
        <v>109090910</v>
      </c>
      <c r="J48" s="49" t="s">
        <v>40</v>
      </c>
      <c r="K48" s="50" t="s">
        <v>41</v>
      </c>
      <c r="L48" s="38" t="s">
        <v>329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31.5">
      <c r="A49" s="28">
        <v>1462</v>
      </c>
      <c r="B49" s="29">
        <v>81101500</v>
      </c>
      <c r="C49" s="87" t="s">
        <v>83</v>
      </c>
      <c r="D49" s="28" t="s">
        <v>46</v>
      </c>
      <c r="E49" s="45" t="s">
        <v>62</v>
      </c>
      <c r="F49" s="46" t="s">
        <v>44</v>
      </c>
      <c r="G49" s="28" t="s">
        <v>39</v>
      </c>
      <c r="H49" s="48">
        <v>10909090</v>
      </c>
      <c r="I49" s="48">
        <v>10909090</v>
      </c>
      <c r="J49" s="49" t="s">
        <v>40</v>
      </c>
      <c r="K49" s="50" t="s">
        <v>41</v>
      </c>
      <c r="L49" s="38" t="s">
        <v>329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31.5">
      <c r="A50" s="28">
        <v>1462</v>
      </c>
      <c r="B50" s="29">
        <v>86132000</v>
      </c>
      <c r="C50" s="87" t="s">
        <v>84</v>
      </c>
      <c r="D50" s="28" t="s">
        <v>46</v>
      </c>
      <c r="E50" s="45" t="s">
        <v>60</v>
      </c>
      <c r="F50" s="46" t="s">
        <v>74</v>
      </c>
      <c r="G50" s="28" t="s">
        <v>39</v>
      </c>
      <c r="H50" s="48">
        <v>499930910</v>
      </c>
      <c r="I50" s="48">
        <v>499930910</v>
      </c>
      <c r="J50" s="49" t="s">
        <v>40</v>
      </c>
      <c r="K50" s="50" t="s">
        <v>41</v>
      </c>
      <c r="L50" s="38" t="s">
        <v>329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42.75" customHeight="1">
      <c r="A51" s="28">
        <v>1462</v>
      </c>
      <c r="B51" s="29">
        <v>86132000</v>
      </c>
      <c r="C51" s="34" t="s">
        <v>85</v>
      </c>
      <c r="D51" s="28" t="s">
        <v>46</v>
      </c>
      <c r="E51" s="45" t="s">
        <v>60</v>
      </c>
      <c r="F51" s="46" t="s">
        <v>71</v>
      </c>
      <c r="G51" s="28" t="s">
        <v>39</v>
      </c>
      <c r="H51" s="48">
        <v>49993090</v>
      </c>
      <c r="I51" s="48">
        <v>49993090</v>
      </c>
      <c r="J51" s="49" t="s">
        <v>40</v>
      </c>
      <c r="K51" s="50" t="s">
        <v>41</v>
      </c>
      <c r="L51" s="38" t="s">
        <v>329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30" customHeight="1">
      <c r="A52" s="28">
        <v>1462</v>
      </c>
      <c r="B52" s="29">
        <v>80161504</v>
      </c>
      <c r="C52" s="35" t="s">
        <v>281</v>
      </c>
      <c r="D52" s="28" t="s">
        <v>46</v>
      </c>
      <c r="E52" s="45" t="s">
        <v>60</v>
      </c>
      <c r="F52" s="46" t="s">
        <v>54</v>
      </c>
      <c r="G52" s="28" t="s">
        <v>39</v>
      </c>
      <c r="H52" s="48">
        <v>24348000</v>
      </c>
      <c r="I52" s="48">
        <v>24348000</v>
      </c>
      <c r="J52" s="49" t="s">
        <v>40</v>
      </c>
      <c r="K52" s="50" t="s">
        <v>41</v>
      </c>
      <c r="L52" s="38" t="s">
        <v>329</v>
      </c>
      <c r="M52" s="74"/>
      <c r="N52" s="74"/>
      <c r="O52" s="74"/>
      <c r="P52" s="74"/>
      <c r="Q52" s="74"/>
      <c r="R52" s="74"/>
      <c r="S52" s="74"/>
      <c r="T52" s="74"/>
      <c r="U52" s="74"/>
      <c r="V52" s="7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31.5">
      <c r="A53" s="28">
        <v>1462</v>
      </c>
      <c r="B53" s="29">
        <v>80161504</v>
      </c>
      <c r="C53" s="35" t="s">
        <v>86</v>
      </c>
      <c r="D53" s="28" t="s">
        <v>57</v>
      </c>
      <c r="E53" s="45" t="s">
        <v>37</v>
      </c>
      <c r="F53" s="46" t="s">
        <v>54</v>
      </c>
      <c r="G53" s="28" t="s">
        <v>39</v>
      </c>
      <c r="H53" s="48">
        <f>20290000-8116000</f>
        <v>12174000</v>
      </c>
      <c r="I53" s="48">
        <f>+H53</f>
        <v>12174000</v>
      </c>
      <c r="J53" s="49" t="s">
        <v>40</v>
      </c>
      <c r="K53" s="50" t="s">
        <v>41</v>
      </c>
      <c r="L53" s="38" t="s">
        <v>329</v>
      </c>
      <c r="M53" s="74"/>
      <c r="N53" s="74"/>
      <c r="O53" s="74"/>
      <c r="P53" s="74"/>
      <c r="Q53" s="74"/>
      <c r="R53" s="74"/>
      <c r="S53" s="74"/>
      <c r="T53" s="74"/>
      <c r="U53" s="74"/>
      <c r="V53" s="7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33" customHeight="1">
      <c r="A54" s="28">
        <v>1462</v>
      </c>
      <c r="B54" s="29">
        <v>81101500</v>
      </c>
      <c r="C54" s="34" t="s">
        <v>343</v>
      </c>
      <c r="D54" s="28" t="s">
        <v>46</v>
      </c>
      <c r="E54" s="45" t="s">
        <v>60</v>
      </c>
      <c r="F54" s="46" t="s">
        <v>74</v>
      </c>
      <c r="G54" s="28" t="s">
        <v>39</v>
      </c>
      <c r="H54" s="48">
        <f>1557800000+44638000+8116000</f>
        <v>1610554000</v>
      </c>
      <c r="I54" s="48">
        <f>+H54</f>
        <v>1610554000</v>
      </c>
      <c r="J54" s="49" t="s">
        <v>40</v>
      </c>
      <c r="K54" s="50" t="s">
        <v>41</v>
      </c>
      <c r="L54" s="38" t="s">
        <v>329</v>
      </c>
      <c r="M54" s="74"/>
      <c r="N54" s="74"/>
      <c r="O54" s="74"/>
      <c r="P54" s="74"/>
      <c r="Q54" s="74"/>
      <c r="R54" s="74"/>
      <c r="S54" s="74"/>
      <c r="T54" s="74"/>
      <c r="U54" s="74"/>
      <c r="V54" s="7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43.5" customHeight="1">
      <c r="A55" s="28">
        <v>1462</v>
      </c>
      <c r="B55" s="29">
        <v>81101500</v>
      </c>
      <c r="C55" s="36" t="s">
        <v>88</v>
      </c>
      <c r="D55" s="28" t="s">
        <v>46</v>
      </c>
      <c r="E55" s="45" t="s">
        <v>56</v>
      </c>
      <c r="F55" s="46" t="s">
        <v>71</v>
      </c>
      <c r="G55" s="28" t="s">
        <v>39</v>
      </c>
      <c r="H55" s="48">
        <v>152924000</v>
      </c>
      <c r="I55" s="48">
        <v>152924000</v>
      </c>
      <c r="J55" s="49" t="s">
        <v>40</v>
      </c>
      <c r="K55" s="50" t="s">
        <v>41</v>
      </c>
      <c r="L55" s="38" t="s">
        <v>329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48">
      <c r="A56" s="28">
        <v>1464</v>
      </c>
      <c r="B56" s="29">
        <v>81101500</v>
      </c>
      <c r="C56" s="125" t="s">
        <v>346</v>
      </c>
      <c r="D56" s="28" t="s">
        <v>46</v>
      </c>
      <c r="E56" s="45" t="s">
        <v>89</v>
      </c>
      <c r="F56" s="46" t="s">
        <v>54</v>
      </c>
      <c r="G56" s="28" t="s">
        <v>39</v>
      </c>
      <c r="H56" s="48">
        <f>10273929455-536128734+17000000</f>
        <v>9754800721</v>
      </c>
      <c r="I56" s="48">
        <f>+H56</f>
        <v>9754800721</v>
      </c>
      <c r="J56" s="49" t="s">
        <v>40</v>
      </c>
      <c r="K56" s="50" t="s">
        <v>41</v>
      </c>
      <c r="L56" s="38" t="s">
        <v>284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75.75" customHeight="1">
      <c r="A57" s="28">
        <v>1464</v>
      </c>
      <c r="B57" s="29">
        <v>81101500</v>
      </c>
      <c r="C57" s="102" t="s">
        <v>347</v>
      </c>
      <c r="D57" s="28" t="s">
        <v>46</v>
      </c>
      <c r="E57" s="45" t="s">
        <v>90</v>
      </c>
      <c r="F57" s="46" t="s">
        <v>54</v>
      </c>
      <c r="G57" s="28" t="s">
        <v>39</v>
      </c>
      <c r="H57" s="48">
        <f>1037131545-27000000</f>
        <v>1010131545</v>
      </c>
      <c r="I57" s="48">
        <f>+H57</f>
        <v>1010131545</v>
      </c>
      <c r="J57" s="49" t="s">
        <v>40</v>
      </c>
      <c r="K57" s="50" t="s">
        <v>41</v>
      </c>
      <c r="L57" s="38" t="s">
        <v>284</v>
      </c>
      <c r="M57" s="74"/>
      <c r="N57" s="74"/>
      <c r="O57" s="74"/>
      <c r="P57" s="74"/>
      <c r="Q57" s="74"/>
      <c r="R57" s="74"/>
      <c r="S57" s="74"/>
      <c r="T57" s="74"/>
      <c r="U57" s="74"/>
      <c r="V57" s="7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81.75" customHeight="1">
      <c r="A58" s="28">
        <v>1464</v>
      </c>
      <c r="B58" s="29">
        <v>70111713</v>
      </c>
      <c r="C58" s="103" t="s">
        <v>288</v>
      </c>
      <c r="D58" s="28" t="s">
        <v>36</v>
      </c>
      <c r="E58" s="45" t="s">
        <v>289</v>
      </c>
      <c r="F58" s="46" t="s">
        <v>54</v>
      </c>
      <c r="G58" s="28" t="s">
        <v>39</v>
      </c>
      <c r="H58" s="48">
        <v>570000000</v>
      </c>
      <c r="I58" s="48">
        <f>+H58</f>
        <v>570000000</v>
      </c>
      <c r="J58" s="49" t="s">
        <v>40</v>
      </c>
      <c r="K58" s="50" t="s">
        <v>41</v>
      </c>
      <c r="L58" s="38" t="s">
        <v>119</v>
      </c>
      <c r="M58" s="74"/>
      <c r="N58" s="74"/>
      <c r="O58" s="74"/>
      <c r="P58" s="74"/>
      <c r="Q58" s="74"/>
      <c r="R58" s="74"/>
      <c r="S58" s="74"/>
      <c r="T58" s="74"/>
      <c r="U58" s="74"/>
      <c r="V58" s="7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36" customHeight="1">
      <c r="A59" s="28">
        <v>1464</v>
      </c>
      <c r="B59" s="29">
        <v>80161504</v>
      </c>
      <c r="C59" s="44" t="s">
        <v>87</v>
      </c>
      <c r="D59" s="28" t="s">
        <v>52</v>
      </c>
      <c r="E59" s="45" t="s">
        <v>79</v>
      </c>
      <c r="F59" s="46" t="s">
        <v>54</v>
      </c>
      <c r="G59" s="28" t="s">
        <v>39</v>
      </c>
      <c r="H59" s="48">
        <v>32464000</v>
      </c>
      <c r="I59" s="48">
        <v>32464000</v>
      </c>
      <c r="J59" s="49" t="s">
        <v>40</v>
      </c>
      <c r="K59" s="50" t="s">
        <v>41</v>
      </c>
      <c r="L59" s="38" t="s">
        <v>284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39" customHeight="1">
      <c r="A60" s="28">
        <v>1464</v>
      </c>
      <c r="B60" s="29">
        <v>80161504</v>
      </c>
      <c r="C60" s="44" t="s">
        <v>87</v>
      </c>
      <c r="D60" s="28" t="s">
        <v>57</v>
      </c>
      <c r="E60" s="45" t="s">
        <v>282</v>
      </c>
      <c r="F60" s="46" t="s">
        <v>54</v>
      </c>
      <c r="G60" s="28" t="s">
        <v>39</v>
      </c>
      <c r="H60" s="48">
        <f>12174000-3516933</f>
        <v>8657067</v>
      </c>
      <c r="I60" s="48">
        <f>+H60</f>
        <v>8657067</v>
      </c>
      <c r="J60" s="49" t="s">
        <v>40</v>
      </c>
      <c r="K60" s="50" t="s">
        <v>41</v>
      </c>
      <c r="L60" s="38" t="s">
        <v>284</v>
      </c>
      <c r="M60" s="74"/>
      <c r="N60" s="74"/>
      <c r="O60" s="74"/>
      <c r="P60" s="74"/>
      <c r="Q60" s="74"/>
      <c r="R60" s="74"/>
      <c r="S60" s="74"/>
      <c r="T60" s="74"/>
      <c r="U60" s="74"/>
      <c r="V60" s="7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36" customHeight="1">
      <c r="A61" s="28">
        <v>1464</v>
      </c>
      <c r="B61" s="29">
        <v>80161504</v>
      </c>
      <c r="C61" s="44" t="s">
        <v>87</v>
      </c>
      <c r="D61" s="28" t="s">
        <v>47</v>
      </c>
      <c r="E61" s="45" t="s">
        <v>60</v>
      </c>
      <c r="F61" s="46" t="s">
        <v>54</v>
      </c>
      <c r="G61" s="28" t="s">
        <v>39</v>
      </c>
      <c r="H61" s="48">
        <v>24348000</v>
      </c>
      <c r="I61" s="48">
        <v>24348000</v>
      </c>
      <c r="J61" s="49" t="s">
        <v>40</v>
      </c>
      <c r="K61" s="50" t="s">
        <v>41</v>
      </c>
      <c r="L61" s="38" t="s">
        <v>284</v>
      </c>
      <c r="M61" s="74"/>
      <c r="N61" s="74"/>
      <c r="O61" s="74"/>
      <c r="P61" s="74"/>
      <c r="Q61" s="74"/>
      <c r="R61" s="74"/>
      <c r="S61" s="74"/>
      <c r="T61" s="74"/>
      <c r="U61" s="74"/>
      <c r="V61" s="74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36" customHeight="1">
      <c r="A62" s="28">
        <v>1464</v>
      </c>
      <c r="B62" s="29">
        <v>80161504</v>
      </c>
      <c r="C62" s="44" t="s">
        <v>87</v>
      </c>
      <c r="D62" s="28" t="s">
        <v>61</v>
      </c>
      <c r="E62" s="45" t="s">
        <v>37</v>
      </c>
      <c r="F62" s="46" t="s">
        <v>54</v>
      </c>
      <c r="G62" s="28" t="s">
        <v>39</v>
      </c>
      <c r="H62" s="48">
        <f>20290000-8116000</f>
        <v>12174000</v>
      </c>
      <c r="I62" s="48">
        <f>+H62</f>
        <v>12174000</v>
      </c>
      <c r="J62" s="49" t="s">
        <v>40</v>
      </c>
      <c r="K62" s="50" t="s">
        <v>41</v>
      </c>
      <c r="L62" s="38" t="s">
        <v>284</v>
      </c>
      <c r="M62" s="74"/>
      <c r="N62" s="74"/>
      <c r="O62" s="74"/>
      <c r="P62" s="74"/>
      <c r="Q62" s="74"/>
      <c r="R62" s="74"/>
      <c r="S62" s="74"/>
      <c r="T62" s="74"/>
      <c r="U62" s="74"/>
      <c r="V62" s="74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36">
      <c r="A63" s="28">
        <v>1464</v>
      </c>
      <c r="B63" s="29">
        <v>80161504</v>
      </c>
      <c r="C63" s="102" t="s">
        <v>91</v>
      </c>
      <c r="D63" s="28" t="s">
        <v>47</v>
      </c>
      <c r="E63" s="45" t="s">
        <v>60</v>
      </c>
      <c r="F63" s="46" t="s">
        <v>54</v>
      </c>
      <c r="G63" s="28" t="s">
        <v>39</v>
      </c>
      <c r="H63" s="48">
        <v>42060000</v>
      </c>
      <c r="I63" s="48">
        <v>42060000</v>
      </c>
      <c r="J63" s="49" t="s">
        <v>40</v>
      </c>
      <c r="K63" s="50" t="s">
        <v>41</v>
      </c>
      <c r="L63" s="38" t="s">
        <v>68</v>
      </c>
      <c r="M63" s="74"/>
      <c r="N63" s="74"/>
      <c r="O63" s="74"/>
      <c r="P63" s="74"/>
      <c r="Q63" s="74"/>
      <c r="R63" s="74"/>
      <c r="S63" s="74"/>
      <c r="T63" s="74"/>
      <c r="U63" s="74"/>
      <c r="V63" s="74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63">
      <c r="A64" s="28">
        <v>1464</v>
      </c>
      <c r="B64" s="29">
        <v>80161504</v>
      </c>
      <c r="C64" s="102" t="s">
        <v>91</v>
      </c>
      <c r="D64" s="28" t="s">
        <v>61</v>
      </c>
      <c r="E64" s="45" t="s">
        <v>285</v>
      </c>
      <c r="F64" s="46" t="s">
        <v>54</v>
      </c>
      <c r="G64" s="28" t="s">
        <v>39</v>
      </c>
      <c r="H64" s="48">
        <f>35050000-8178333</f>
        <v>26871667</v>
      </c>
      <c r="I64" s="48">
        <f>+H64</f>
        <v>26871667</v>
      </c>
      <c r="J64" s="49" t="s">
        <v>40</v>
      </c>
      <c r="K64" s="50" t="s">
        <v>41</v>
      </c>
      <c r="L64" s="38" t="s">
        <v>284</v>
      </c>
      <c r="M64" s="74"/>
      <c r="N64" s="74"/>
      <c r="O64" s="74"/>
      <c r="P64" s="74"/>
      <c r="Q64" s="74"/>
      <c r="R64" s="74"/>
      <c r="S64" s="74"/>
      <c r="T64" s="74"/>
      <c r="U64" s="74"/>
      <c r="V64" s="7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31.5">
      <c r="A65" s="28">
        <v>1464</v>
      </c>
      <c r="B65" s="29">
        <v>80161504</v>
      </c>
      <c r="C65" s="102" t="s">
        <v>92</v>
      </c>
      <c r="D65" s="28" t="s">
        <v>52</v>
      </c>
      <c r="E65" s="45" t="s">
        <v>79</v>
      </c>
      <c r="F65" s="46" t="s">
        <v>54</v>
      </c>
      <c r="G65" s="28" t="s">
        <v>39</v>
      </c>
      <c r="H65" s="48">
        <v>16800000</v>
      </c>
      <c r="I65" s="48">
        <v>16800000</v>
      </c>
      <c r="J65" s="49" t="s">
        <v>40</v>
      </c>
      <c r="K65" s="50" t="s">
        <v>41</v>
      </c>
      <c r="L65" s="38" t="s">
        <v>68</v>
      </c>
      <c r="M65" s="74"/>
      <c r="N65" s="74"/>
      <c r="O65" s="74"/>
      <c r="P65" s="74"/>
      <c r="Q65" s="74"/>
      <c r="R65" s="74"/>
      <c r="S65" s="74"/>
      <c r="T65" s="74"/>
      <c r="U65" s="74"/>
      <c r="V65" s="74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47.25">
      <c r="A66" s="28">
        <v>1464</v>
      </c>
      <c r="B66" s="29">
        <v>80161504</v>
      </c>
      <c r="C66" s="102" t="s">
        <v>92</v>
      </c>
      <c r="D66" s="28" t="s">
        <v>57</v>
      </c>
      <c r="E66" s="45" t="s">
        <v>286</v>
      </c>
      <c r="F66" s="46" t="s">
        <v>54</v>
      </c>
      <c r="G66" s="28" t="s">
        <v>39</v>
      </c>
      <c r="H66" s="48">
        <f>6300000-1890000</f>
        <v>4410000</v>
      </c>
      <c r="I66" s="48">
        <f>+H66</f>
        <v>4410000</v>
      </c>
      <c r="J66" s="49" t="s">
        <v>40</v>
      </c>
      <c r="K66" s="50" t="s">
        <v>41</v>
      </c>
      <c r="L66" s="38" t="s">
        <v>68</v>
      </c>
      <c r="M66" s="74"/>
      <c r="N66" s="74"/>
      <c r="O66" s="74"/>
      <c r="P66" s="74"/>
      <c r="Q66" s="74"/>
      <c r="R66" s="74"/>
      <c r="S66" s="74"/>
      <c r="T66" s="74"/>
      <c r="U66" s="74"/>
      <c r="V66" s="74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39.75" customHeight="1">
      <c r="A67" s="28">
        <v>1464</v>
      </c>
      <c r="B67" s="29">
        <v>80161504</v>
      </c>
      <c r="C67" s="102" t="s">
        <v>92</v>
      </c>
      <c r="D67" s="28" t="s">
        <v>52</v>
      </c>
      <c r="E67" s="45" t="s">
        <v>79</v>
      </c>
      <c r="F67" s="46" t="s">
        <v>54</v>
      </c>
      <c r="G67" s="28" t="s">
        <v>39</v>
      </c>
      <c r="H67" s="48">
        <v>16800000</v>
      </c>
      <c r="I67" s="48">
        <v>16800000</v>
      </c>
      <c r="J67" s="49" t="s">
        <v>40</v>
      </c>
      <c r="K67" s="50" t="s">
        <v>41</v>
      </c>
      <c r="L67" s="38" t="s">
        <v>68</v>
      </c>
      <c r="M67" s="74"/>
      <c r="N67" s="74"/>
      <c r="O67" s="74"/>
      <c r="P67" s="74"/>
      <c r="Q67" s="74"/>
      <c r="R67" s="74"/>
      <c r="S67" s="74"/>
      <c r="T67" s="74"/>
      <c r="U67" s="74"/>
      <c r="V67" s="74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36.75" customHeight="1">
      <c r="A68" s="28">
        <v>1464</v>
      </c>
      <c r="B68" s="29">
        <v>80161504</v>
      </c>
      <c r="C68" s="102" t="s">
        <v>92</v>
      </c>
      <c r="D68" s="28" t="s">
        <v>57</v>
      </c>
      <c r="E68" s="45" t="s">
        <v>287</v>
      </c>
      <c r="F68" s="46" t="s">
        <v>54</v>
      </c>
      <c r="G68" s="28" t="s">
        <v>39</v>
      </c>
      <c r="H68" s="48">
        <f>6300000-2170000</f>
        <v>4130000</v>
      </c>
      <c r="I68" s="48">
        <f>+H68</f>
        <v>4130000</v>
      </c>
      <c r="J68" s="49" t="s">
        <v>40</v>
      </c>
      <c r="K68" s="50" t="s">
        <v>41</v>
      </c>
      <c r="L68" s="38" t="s">
        <v>68</v>
      </c>
      <c r="M68" s="74"/>
      <c r="N68" s="74"/>
      <c r="O68" s="74"/>
      <c r="P68" s="74"/>
      <c r="Q68" s="74"/>
      <c r="R68" s="74"/>
      <c r="S68" s="74"/>
      <c r="T68" s="74"/>
      <c r="U68" s="74"/>
      <c r="V68" s="74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36.75" customHeight="1">
      <c r="A69" s="28">
        <v>1464</v>
      </c>
      <c r="B69" s="29">
        <v>25191700</v>
      </c>
      <c r="C69" s="37" t="s">
        <v>93</v>
      </c>
      <c r="D69" s="28" t="s">
        <v>46</v>
      </c>
      <c r="E69" s="40" t="s">
        <v>56</v>
      </c>
      <c r="F69" s="104" t="s">
        <v>38</v>
      </c>
      <c r="G69" s="28" t="s">
        <v>39</v>
      </c>
      <c r="H69" s="48">
        <v>60000000</v>
      </c>
      <c r="I69" s="48">
        <v>60000000</v>
      </c>
      <c r="J69" s="49" t="s">
        <v>40</v>
      </c>
      <c r="K69" s="50" t="s">
        <v>41</v>
      </c>
      <c r="L69" s="38" t="s">
        <v>68</v>
      </c>
      <c r="M69" s="74"/>
      <c r="N69" s="74"/>
      <c r="O69" s="74"/>
      <c r="P69" s="74"/>
      <c r="Q69" s="74"/>
      <c r="R69" s="74"/>
      <c r="S69" s="74"/>
      <c r="T69" s="74"/>
      <c r="U69" s="74"/>
      <c r="V69" s="74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30.75" customHeight="1">
      <c r="A70" s="28">
        <v>1464</v>
      </c>
      <c r="B70" s="29">
        <v>78181701</v>
      </c>
      <c r="C70" s="37" t="s">
        <v>94</v>
      </c>
      <c r="D70" s="28" t="s">
        <v>95</v>
      </c>
      <c r="E70" s="40" t="s">
        <v>60</v>
      </c>
      <c r="F70" s="104" t="s">
        <v>38</v>
      </c>
      <c r="G70" s="28" t="s">
        <v>39</v>
      </c>
      <c r="H70" s="48">
        <v>25000000</v>
      </c>
      <c r="I70" s="48">
        <v>25000000</v>
      </c>
      <c r="J70" s="49" t="s">
        <v>40</v>
      </c>
      <c r="K70" s="50" t="s">
        <v>41</v>
      </c>
      <c r="L70" s="38" t="s">
        <v>68</v>
      </c>
      <c r="M70" s="74"/>
      <c r="N70" s="74"/>
      <c r="O70" s="74"/>
      <c r="P70" s="74"/>
      <c r="Q70" s="74"/>
      <c r="R70" s="74"/>
      <c r="S70" s="74"/>
      <c r="T70" s="74"/>
      <c r="U70" s="74"/>
      <c r="V70" s="74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2" s="32" customFormat="1" ht="37.5" customHeight="1">
      <c r="A71" s="28">
        <v>1467</v>
      </c>
      <c r="B71" s="29">
        <v>43211500</v>
      </c>
      <c r="C71" s="105" t="s">
        <v>267</v>
      </c>
      <c r="D71" s="28" t="s">
        <v>36</v>
      </c>
      <c r="E71" s="40" t="s">
        <v>79</v>
      </c>
      <c r="F71" s="104" t="s">
        <v>268</v>
      </c>
      <c r="G71" s="28" t="s">
        <v>39</v>
      </c>
      <c r="H71" s="48">
        <f>+514622909+7010000</f>
        <v>521632909</v>
      </c>
      <c r="I71" s="48">
        <f aca="true" t="shared" si="0" ref="I71:I76">+H71</f>
        <v>521632909</v>
      </c>
      <c r="J71" s="49" t="s">
        <v>40</v>
      </c>
      <c r="K71" s="50" t="s">
        <v>41</v>
      </c>
      <c r="L71" s="38" t="s">
        <v>290</v>
      </c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1:22" s="32" customFormat="1" ht="36.75" customHeight="1">
      <c r="A72" s="28">
        <v>1467</v>
      </c>
      <c r="B72" s="29">
        <v>80111600</v>
      </c>
      <c r="C72" s="34" t="s">
        <v>96</v>
      </c>
      <c r="D72" s="28" t="s">
        <v>36</v>
      </c>
      <c r="E72" s="40" t="s">
        <v>291</v>
      </c>
      <c r="F72" s="104" t="s">
        <v>268</v>
      </c>
      <c r="G72" s="28" t="s">
        <v>39</v>
      </c>
      <c r="H72" s="48">
        <f>335229091-3890000+3061900</f>
        <v>334400991</v>
      </c>
      <c r="I72" s="48">
        <f t="shared" si="0"/>
        <v>334400991</v>
      </c>
      <c r="J72" s="49" t="s">
        <v>40</v>
      </c>
      <c r="K72" s="50" t="s">
        <v>41</v>
      </c>
      <c r="L72" s="38" t="s">
        <v>290</v>
      </c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1:254" ht="33.75">
      <c r="A73" s="28">
        <v>1467</v>
      </c>
      <c r="B73" s="29">
        <v>80161504</v>
      </c>
      <c r="C73" s="39" t="s">
        <v>97</v>
      </c>
      <c r="D73" s="28" t="s">
        <v>47</v>
      </c>
      <c r="E73" s="40" t="s">
        <v>50</v>
      </c>
      <c r="F73" s="104" t="s">
        <v>54</v>
      </c>
      <c r="G73" s="28" t="s">
        <v>39</v>
      </c>
      <c r="H73" s="48">
        <f>77110000-7010000-233667</f>
        <v>69866333</v>
      </c>
      <c r="I73" s="48">
        <f t="shared" si="0"/>
        <v>69866333</v>
      </c>
      <c r="J73" s="49" t="s">
        <v>40</v>
      </c>
      <c r="K73" s="50" t="s">
        <v>41</v>
      </c>
      <c r="L73" s="38" t="s">
        <v>68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36" customHeight="1">
      <c r="A74" s="28">
        <v>1467</v>
      </c>
      <c r="B74" s="29">
        <v>80161504</v>
      </c>
      <c r="C74" s="73" t="s">
        <v>259</v>
      </c>
      <c r="D74" s="28" t="s">
        <v>47</v>
      </c>
      <c r="E74" s="40" t="s">
        <v>56</v>
      </c>
      <c r="F74" s="104" t="s">
        <v>54</v>
      </c>
      <c r="G74" s="28" t="s">
        <v>39</v>
      </c>
      <c r="H74" s="48">
        <v>25823000</v>
      </c>
      <c r="I74" s="48">
        <f t="shared" si="0"/>
        <v>25823000</v>
      </c>
      <c r="J74" s="49" t="s">
        <v>40</v>
      </c>
      <c r="K74" s="50" t="s">
        <v>41</v>
      </c>
      <c r="L74" s="38" t="s">
        <v>290</v>
      </c>
      <c r="M74" s="74"/>
      <c r="N74" s="74"/>
      <c r="O74" s="74"/>
      <c r="P74" s="74"/>
      <c r="Q74" s="74"/>
      <c r="R74" s="74"/>
      <c r="S74" s="74"/>
      <c r="T74" s="74"/>
      <c r="U74" s="74"/>
      <c r="V74" s="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30" customHeight="1">
      <c r="A75" s="28">
        <v>1467</v>
      </c>
      <c r="B75" s="29">
        <v>80161504</v>
      </c>
      <c r="C75" s="73" t="s">
        <v>259</v>
      </c>
      <c r="D75" s="28" t="s">
        <v>98</v>
      </c>
      <c r="E75" s="40" t="s">
        <v>292</v>
      </c>
      <c r="F75" s="104" t="s">
        <v>54</v>
      </c>
      <c r="G75" s="28" t="s">
        <v>39</v>
      </c>
      <c r="H75" s="48">
        <f>11067000-2828233</f>
        <v>8238767</v>
      </c>
      <c r="I75" s="48">
        <f t="shared" si="0"/>
        <v>8238767</v>
      </c>
      <c r="J75" s="49" t="s">
        <v>40</v>
      </c>
      <c r="K75" s="50" t="s">
        <v>41</v>
      </c>
      <c r="L75" s="38" t="s">
        <v>290</v>
      </c>
      <c r="M75" s="74"/>
      <c r="N75" s="74"/>
      <c r="O75" s="74"/>
      <c r="P75" s="74"/>
      <c r="Q75" s="74"/>
      <c r="R75" s="74"/>
      <c r="S75" s="74"/>
      <c r="T75" s="74"/>
      <c r="U75" s="74"/>
      <c r="V75" s="74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33.75" customHeight="1">
      <c r="A76" s="28">
        <v>1467</v>
      </c>
      <c r="B76" s="29">
        <v>80131502</v>
      </c>
      <c r="C76" s="106" t="s">
        <v>258</v>
      </c>
      <c r="D76" s="28" t="s">
        <v>46</v>
      </c>
      <c r="E76" s="45" t="s">
        <v>291</v>
      </c>
      <c r="F76" s="46" t="s">
        <v>54</v>
      </c>
      <c r="G76" s="28" t="s">
        <v>39</v>
      </c>
      <c r="H76" s="48">
        <f>+198440000+76560000</f>
        <v>275000000</v>
      </c>
      <c r="I76" s="48">
        <f t="shared" si="0"/>
        <v>275000000</v>
      </c>
      <c r="J76" s="49" t="s">
        <v>40</v>
      </c>
      <c r="K76" s="50" t="s">
        <v>41</v>
      </c>
      <c r="L76" s="38" t="s">
        <v>290</v>
      </c>
      <c r="M76" s="74"/>
      <c r="N76" s="74"/>
      <c r="O76" s="74"/>
      <c r="P76" s="74"/>
      <c r="Q76" s="74"/>
      <c r="R76" s="74"/>
      <c r="S76" s="74"/>
      <c r="T76" s="74"/>
      <c r="U76" s="74"/>
      <c r="V76" s="74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39.75" customHeight="1">
      <c r="A77" s="28">
        <v>1467</v>
      </c>
      <c r="B77" s="29">
        <v>81101502</v>
      </c>
      <c r="C77" s="41" t="s">
        <v>100</v>
      </c>
      <c r="D77" s="28" t="s">
        <v>46</v>
      </c>
      <c r="E77" s="40" t="s">
        <v>43</v>
      </c>
      <c r="F77" s="104" t="s">
        <v>71</v>
      </c>
      <c r="G77" s="28" t="s">
        <v>39</v>
      </c>
      <c r="H77" s="48">
        <v>54545455</v>
      </c>
      <c r="I77" s="48">
        <v>54545455</v>
      </c>
      <c r="J77" s="49" t="s">
        <v>40</v>
      </c>
      <c r="K77" s="50" t="s">
        <v>41</v>
      </c>
      <c r="L77" s="38" t="s">
        <v>290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30" customHeight="1">
      <c r="A78" s="28">
        <v>1467</v>
      </c>
      <c r="B78" s="29">
        <v>81101500</v>
      </c>
      <c r="C78" s="41" t="s">
        <v>101</v>
      </c>
      <c r="D78" s="28" t="s">
        <v>46</v>
      </c>
      <c r="E78" s="40" t="s">
        <v>62</v>
      </c>
      <c r="F78" s="104" t="s">
        <v>44</v>
      </c>
      <c r="G78" s="28" t="s">
        <v>39</v>
      </c>
      <c r="H78" s="48">
        <v>5454545</v>
      </c>
      <c r="I78" s="48">
        <v>5454545</v>
      </c>
      <c r="J78" s="49" t="s">
        <v>40</v>
      </c>
      <c r="K78" s="50" t="s">
        <v>41</v>
      </c>
      <c r="L78" s="38" t="s">
        <v>290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26.25" customHeight="1">
      <c r="A79" s="28">
        <v>1467</v>
      </c>
      <c r="B79" s="29">
        <v>81101502</v>
      </c>
      <c r="C79" s="41" t="s">
        <v>102</v>
      </c>
      <c r="D79" s="28" t="s">
        <v>103</v>
      </c>
      <c r="E79" s="40" t="s">
        <v>43</v>
      </c>
      <c r="F79" s="104" t="s">
        <v>74</v>
      </c>
      <c r="G79" s="28" t="s">
        <v>39</v>
      </c>
      <c r="H79" s="48">
        <v>400000000</v>
      </c>
      <c r="I79" s="48">
        <v>400000000</v>
      </c>
      <c r="J79" s="49" t="s">
        <v>40</v>
      </c>
      <c r="K79" s="50" t="s">
        <v>41</v>
      </c>
      <c r="L79" s="38" t="s">
        <v>290</v>
      </c>
      <c r="M79" s="74"/>
      <c r="N79" s="74"/>
      <c r="O79" s="74"/>
      <c r="P79" s="74"/>
      <c r="Q79" s="74"/>
      <c r="R79" s="74"/>
      <c r="S79" s="74"/>
      <c r="T79" s="74"/>
      <c r="U79" s="74"/>
      <c r="V79" s="74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28.5" customHeight="1">
      <c r="A80" s="28">
        <v>1467</v>
      </c>
      <c r="B80" s="29">
        <v>81101500</v>
      </c>
      <c r="C80" s="41" t="s">
        <v>104</v>
      </c>
      <c r="D80" s="28" t="s">
        <v>103</v>
      </c>
      <c r="E80" s="40" t="s">
        <v>62</v>
      </c>
      <c r="F80" s="104" t="s">
        <v>71</v>
      </c>
      <c r="G80" s="28" t="s">
        <v>39</v>
      </c>
      <c r="H80" s="48">
        <v>40000000</v>
      </c>
      <c r="I80" s="48">
        <v>40000000</v>
      </c>
      <c r="J80" s="49" t="s">
        <v>40</v>
      </c>
      <c r="K80" s="50" t="s">
        <v>41</v>
      </c>
      <c r="L80" s="38" t="s">
        <v>290</v>
      </c>
      <c r="M80" s="74"/>
      <c r="N80" s="74"/>
      <c r="O80" s="74"/>
      <c r="P80" s="74"/>
      <c r="Q80" s="74"/>
      <c r="R80" s="74"/>
      <c r="S80" s="74"/>
      <c r="T80" s="74"/>
      <c r="U80" s="74"/>
      <c r="V80" s="74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36">
      <c r="A81" s="28">
        <v>1471</v>
      </c>
      <c r="B81" s="29">
        <v>80161504</v>
      </c>
      <c r="C81" s="107" t="s">
        <v>105</v>
      </c>
      <c r="D81" s="28" t="s">
        <v>52</v>
      </c>
      <c r="E81" s="40" t="s">
        <v>79</v>
      </c>
      <c r="F81" s="108" t="s">
        <v>54</v>
      </c>
      <c r="G81" s="28" t="s">
        <v>39</v>
      </c>
      <c r="H81" s="88">
        <v>32464000</v>
      </c>
      <c r="I81" s="88">
        <v>32464000</v>
      </c>
      <c r="J81" s="49" t="s">
        <v>40</v>
      </c>
      <c r="K81" s="50" t="s">
        <v>41</v>
      </c>
      <c r="L81" s="38" t="s">
        <v>293</v>
      </c>
      <c r="M81" s="74"/>
      <c r="N81" s="74"/>
      <c r="O81" s="74"/>
      <c r="P81" s="74"/>
      <c r="Q81" s="74"/>
      <c r="R81" s="74"/>
      <c r="S81" s="74"/>
      <c r="T81" s="74"/>
      <c r="U81" s="74"/>
      <c r="V81" s="74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7.25">
      <c r="A82" s="28">
        <v>1471</v>
      </c>
      <c r="B82" s="29">
        <v>80161504</v>
      </c>
      <c r="C82" s="107" t="s">
        <v>105</v>
      </c>
      <c r="D82" s="28" t="s">
        <v>57</v>
      </c>
      <c r="E82" s="40" t="s">
        <v>282</v>
      </c>
      <c r="F82" s="108" t="s">
        <v>54</v>
      </c>
      <c r="G82" s="28" t="s">
        <v>39</v>
      </c>
      <c r="H82" s="88">
        <f>12174000-3516933</f>
        <v>8657067</v>
      </c>
      <c r="I82" s="88">
        <f>+H82</f>
        <v>8657067</v>
      </c>
      <c r="J82" s="49" t="s">
        <v>40</v>
      </c>
      <c r="K82" s="50" t="s">
        <v>41</v>
      </c>
      <c r="L82" s="38" t="s">
        <v>293</v>
      </c>
      <c r="M82" s="74"/>
      <c r="N82" s="74"/>
      <c r="O82" s="74"/>
      <c r="P82" s="74"/>
      <c r="Q82" s="74"/>
      <c r="R82" s="74"/>
      <c r="S82" s="74"/>
      <c r="T82" s="74"/>
      <c r="U82" s="74"/>
      <c r="V82" s="74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s="90" customFormat="1" ht="29.25" customHeight="1">
      <c r="A83" s="28">
        <v>1471</v>
      </c>
      <c r="B83" s="29">
        <v>81101500</v>
      </c>
      <c r="C83" s="109" t="s">
        <v>106</v>
      </c>
      <c r="D83" s="28" t="s">
        <v>46</v>
      </c>
      <c r="E83" s="40" t="s">
        <v>43</v>
      </c>
      <c r="F83" s="108" t="s">
        <v>71</v>
      </c>
      <c r="G83" s="28" t="s">
        <v>39</v>
      </c>
      <c r="H83" s="88">
        <f>105362000+3516933</f>
        <v>108878933</v>
      </c>
      <c r="I83" s="88">
        <f>+H83</f>
        <v>108878933</v>
      </c>
      <c r="J83" s="49" t="s">
        <v>40</v>
      </c>
      <c r="K83" s="50" t="s">
        <v>41</v>
      </c>
      <c r="L83" s="38" t="s">
        <v>293</v>
      </c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</row>
    <row r="84" spans="1:254" ht="31.5" customHeight="1">
      <c r="A84" s="28">
        <v>1474</v>
      </c>
      <c r="B84" s="29">
        <v>84111505</v>
      </c>
      <c r="C84" s="38" t="s">
        <v>107</v>
      </c>
      <c r="D84" s="28" t="s">
        <v>108</v>
      </c>
      <c r="E84" s="45" t="s">
        <v>48</v>
      </c>
      <c r="F84" s="46" t="s">
        <v>41</v>
      </c>
      <c r="G84" s="28" t="s">
        <v>39</v>
      </c>
      <c r="H84" s="48">
        <v>689000000</v>
      </c>
      <c r="I84" s="48">
        <v>689000000</v>
      </c>
      <c r="J84" s="49" t="s">
        <v>40</v>
      </c>
      <c r="K84" s="50" t="s">
        <v>41</v>
      </c>
      <c r="L84" s="38" t="s">
        <v>41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32.25" customHeight="1">
      <c r="A85" s="28">
        <v>1474</v>
      </c>
      <c r="B85" s="29">
        <v>83121700</v>
      </c>
      <c r="C85" s="38" t="s">
        <v>109</v>
      </c>
      <c r="D85" s="28" t="s">
        <v>46</v>
      </c>
      <c r="E85" s="45" t="s">
        <v>45</v>
      </c>
      <c r="F85" s="46" t="s">
        <v>110</v>
      </c>
      <c r="G85" s="47" t="s">
        <v>39</v>
      </c>
      <c r="H85" s="48">
        <v>0</v>
      </c>
      <c r="I85" s="48">
        <v>0</v>
      </c>
      <c r="J85" s="49" t="s">
        <v>40</v>
      </c>
      <c r="K85" s="50" t="s">
        <v>41</v>
      </c>
      <c r="L85" s="38" t="s">
        <v>111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27" customHeight="1">
      <c r="A86" s="28">
        <v>1474</v>
      </c>
      <c r="B86" s="29">
        <v>81112200</v>
      </c>
      <c r="C86" s="41" t="s">
        <v>113</v>
      </c>
      <c r="D86" s="28" t="s">
        <v>61</v>
      </c>
      <c r="E86" s="45" t="s">
        <v>45</v>
      </c>
      <c r="F86" s="104" t="s">
        <v>110</v>
      </c>
      <c r="G86" s="47" t="s">
        <v>39</v>
      </c>
      <c r="H86" s="48">
        <f>+6733801-1029186</f>
        <v>5704615</v>
      </c>
      <c r="I86" s="48">
        <f>+H86</f>
        <v>5704615</v>
      </c>
      <c r="J86" s="49" t="s">
        <v>40</v>
      </c>
      <c r="K86" s="50" t="s">
        <v>41</v>
      </c>
      <c r="L86" s="38" t="s">
        <v>99</v>
      </c>
      <c r="M86" s="74"/>
      <c r="N86" s="74"/>
      <c r="O86" s="74"/>
      <c r="P86" s="74"/>
      <c r="Q86" s="74"/>
      <c r="R86" s="74"/>
      <c r="S86" s="74"/>
      <c r="T86" s="74"/>
      <c r="U86" s="74"/>
      <c r="V86" s="74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34.5" customHeight="1">
      <c r="A87" s="28">
        <v>1474</v>
      </c>
      <c r="B87" s="29">
        <v>78181500</v>
      </c>
      <c r="C87" s="38" t="s">
        <v>114</v>
      </c>
      <c r="D87" s="28" t="s">
        <v>46</v>
      </c>
      <c r="E87" s="45" t="s">
        <v>60</v>
      </c>
      <c r="F87" s="104" t="s">
        <v>38</v>
      </c>
      <c r="G87" s="47" t="s">
        <v>39</v>
      </c>
      <c r="H87" s="48">
        <v>0</v>
      </c>
      <c r="I87" s="48">
        <v>0</v>
      </c>
      <c r="J87" s="49" t="s">
        <v>40</v>
      </c>
      <c r="K87" s="50" t="s">
        <v>41</v>
      </c>
      <c r="L87" s="38" t="s">
        <v>99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52.5" customHeight="1">
      <c r="A88" s="28">
        <v>1474</v>
      </c>
      <c r="B88" s="29">
        <v>81101500</v>
      </c>
      <c r="C88" s="42" t="s">
        <v>115</v>
      </c>
      <c r="D88" s="28" t="s">
        <v>52</v>
      </c>
      <c r="E88" s="45" t="s">
        <v>116</v>
      </c>
      <c r="F88" s="104" t="s">
        <v>71</v>
      </c>
      <c r="G88" s="47" t="s">
        <v>39</v>
      </c>
      <c r="H88" s="48">
        <f>+15000000+1029186</f>
        <v>16029186</v>
      </c>
      <c r="I88" s="48">
        <f>+H88</f>
        <v>16029186</v>
      </c>
      <c r="J88" s="49" t="s">
        <v>40</v>
      </c>
      <c r="K88" s="50" t="s">
        <v>41</v>
      </c>
      <c r="L88" s="38" t="s">
        <v>99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32.25" customHeight="1">
      <c r="A89" s="28">
        <v>1474</v>
      </c>
      <c r="B89" s="29">
        <v>78181500</v>
      </c>
      <c r="C89" s="38" t="s">
        <v>117</v>
      </c>
      <c r="D89" s="28" t="s">
        <v>46</v>
      </c>
      <c r="E89" s="45" t="s">
        <v>56</v>
      </c>
      <c r="F89" s="46" t="s">
        <v>54</v>
      </c>
      <c r="G89" s="47" t="s">
        <v>39</v>
      </c>
      <c r="H89" s="48">
        <v>0</v>
      </c>
      <c r="I89" s="48">
        <v>0</v>
      </c>
      <c r="J89" s="49" t="s">
        <v>40</v>
      </c>
      <c r="K89" s="50" t="s">
        <v>41</v>
      </c>
      <c r="L89" s="38" t="s">
        <v>112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s="78" customFormat="1" ht="31.5">
      <c r="A90" s="28">
        <v>1474</v>
      </c>
      <c r="B90" s="29">
        <v>78181500</v>
      </c>
      <c r="C90" s="34" t="s">
        <v>118</v>
      </c>
      <c r="D90" s="28" t="s">
        <v>46</v>
      </c>
      <c r="E90" s="45" t="s">
        <v>43</v>
      </c>
      <c r="F90" s="46" t="s">
        <v>38</v>
      </c>
      <c r="G90" s="47" t="s">
        <v>39</v>
      </c>
      <c r="H90" s="48">
        <f>170000000+28847733</f>
        <v>198847733</v>
      </c>
      <c r="I90" s="48">
        <f>+H90</f>
        <v>198847733</v>
      </c>
      <c r="J90" s="49" t="s">
        <v>40</v>
      </c>
      <c r="K90" s="50" t="s">
        <v>41</v>
      </c>
      <c r="L90" s="38" t="s">
        <v>119</v>
      </c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</row>
    <row r="91" spans="1:254" s="78" customFormat="1" ht="45.75" customHeight="1">
      <c r="A91" s="28">
        <v>1474</v>
      </c>
      <c r="B91" s="29">
        <v>78181500</v>
      </c>
      <c r="C91" s="34" t="s">
        <v>120</v>
      </c>
      <c r="D91" s="28" t="s">
        <v>46</v>
      </c>
      <c r="E91" s="45" t="s">
        <v>79</v>
      </c>
      <c r="F91" s="46" t="s">
        <v>74</v>
      </c>
      <c r="G91" s="47" t="s">
        <v>39</v>
      </c>
      <c r="H91" s="48">
        <v>213452000</v>
      </c>
      <c r="I91" s="48">
        <v>213452000</v>
      </c>
      <c r="J91" s="49" t="s">
        <v>40</v>
      </c>
      <c r="K91" s="50" t="s">
        <v>41</v>
      </c>
      <c r="L91" s="38" t="s">
        <v>119</v>
      </c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</row>
    <row r="92" spans="1:254" ht="31.5">
      <c r="A92" s="28">
        <v>1474</v>
      </c>
      <c r="B92" s="29">
        <v>80161504</v>
      </c>
      <c r="C92" s="110" t="s">
        <v>121</v>
      </c>
      <c r="D92" s="28" t="s">
        <v>47</v>
      </c>
      <c r="E92" s="45" t="s">
        <v>79</v>
      </c>
      <c r="F92" s="46" t="s">
        <v>54</v>
      </c>
      <c r="G92" s="47" t="s">
        <v>39</v>
      </c>
      <c r="H92" s="48">
        <v>16800000</v>
      </c>
      <c r="I92" s="48">
        <v>16800000</v>
      </c>
      <c r="J92" s="49" t="s">
        <v>40</v>
      </c>
      <c r="K92" s="50" t="s">
        <v>41</v>
      </c>
      <c r="L92" s="38" t="s">
        <v>99</v>
      </c>
      <c r="M92" s="74"/>
      <c r="N92" s="74"/>
      <c r="O92" s="74"/>
      <c r="P92" s="74"/>
      <c r="Q92" s="74"/>
      <c r="R92" s="74"/>
      <c r="S92" s="74"/>
      <c r="T92" s="74"/>
      <c r="U92" s="74"/>
      <c r="V92" s="74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30.75" customHeight="1">
      <c r="A93" s="28">
        <v>1474</v>
      </c>
      <c r="B93" s="29">
        <v>80161504</v>
      </c>
      <c r="C93" s="110" t="s">
        <v>121</v>
      </c>
      <c r="D93" s="28" t="s">
        <v>57</v>
      </c>
      <c r="E93" s="45" t="s">
        <v>294</v>
      </c>
      <c r="F93" s="46" t="s">
        <v>54</v>
      </c>
      <c r="G93" s="47" t="s">
        <v>39</v>
      </c>
      <c r="H93" s="48">
        <v>4060000</v>
      </c>
      <c r="I93" s="48">
        <f>+H93</f>
        <v>4060000</v>
      </c>
      <c r="J93" s="49" t="s">
        <v>40</v>
      </c>
      <c r="K93" s="50" t="s">
        <v>41</v>
      </c>
      <c r="L93" s="38" t="s">
        <v>99</v>
      </c>
      <c r="M93" s="74"/>
      <c r="N93" s="74"/>
      <c r="O93" s="74"/>
      <c r="P93" s="74"/>
      <c r="Q93" s="74"/>
      <c r="R93" s="74"/>
      <c r="S93" s="74"/>
      <c r="T93" s="74"/>
      <c r="U93" s="74"/>
      <c r="V93" s="74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31.5">
      <c r="A94" s="28">
        <v>1474</v>
      </c>
      <c r="B94" s="29">
        <v>80161504</v>
      </c>
      <c r="C94" s="44" t="s">
        <v>122</v>
      </c>
      <c r="D94" s="28" t="s">
        <v>47</v>
      </c>
      <c r="E94" s="45" t="s">
        <v>79</v>
      </c>
      <c r="F94" s="46" t="s">
        <v>54</v>
      </c>
      <c r="G94" s="47" t="s">
        <v>39</v>
      </c>
      <c r="H94" s="48">
        <v>16800000</v>
      </c>
      <c r="I94" s="48">
        <v>16800000</v>
      </c>
      <c r="J94" s="49" t="s">
        <v>40</v>
      </c>
      <c r="K94" s="50" t="s">
        <v>41</v>
      </c>
      <c r="L94" s="38" t="s">
        <v>99</v>
      </c>
      <c r="M94" s="74"/>
      <c r="N94" s="74"/>
      <c r="O94" s="74"/>
      <c r="P94" s="74"/>
      <c r="Q94" s="74"/>
      <c r="R94" s="74"/>
      <c r="S94" s="74"/>
      <c r="T94" s="74"/>
      <c r="U94" s="74"/>
      <c r="V94" s="7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31.5">
      <c r="A95" s="28">
        <v>1474</v>
      </c>
      <c r="B95" s="29">
        <v>80161504</v>
      </c>
      <c r="C95" s="44" t="s">
        <v>122</v>
      </c>
      <c r="D95" s="28" t="s">
        <v>57</v>
      </c>
      <c r="E95" s="45" t="s">
        <v>295</v>
      </c>
      <c r="F95" s="46" t="s">
        <v>54</v>
      </c>
      <c r="G95" s="47" t="s">
        <v>39</v>
      </c>
      <c r="H95" s="48">
        <v>2660000</v>
      </c>
      <c r="I95" s="48">
        <f>+H95</f>
        <v>2660000</v>
      </c>
      <c r="J95" s="49" t="s">
        <v>40</v>
      </c>
      <c r="K95" s="50" t="s">
        <v>41</v>
      </c>
      <c r="L95" s="38" t="s">
        <v>99</v>
      </c>
      <c r="M95" s="74"/>
      <c r="N95" s="74"/>
      <c r="O95" s="74"/>
      <c r="P95" s="74"/>
      <c r="Q95" s="74"/>
      <c r="R95" s="74"/>
      <c r="S95" s="74"/>
      <c r="T95" s="74"/>
      <c r="U95" s="74"/>
      <c r="V95" s="74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31.5">
      <c r="A96" s="28">
        <v>1474</v>
      </c>
      <c r="B96" s="29">
        <v>80161504</v>
      </c>
      <c r="C96" s="44" t="s">
        <v>122</v>
      </c>
      <c r="D96" s="28" t="s">
        <v>47</v>
      </c>
      <c r="E96" s="45" t="s">
        <v>79</v>
      </c>
      <c r="F96" s="46" t="s">
        <v>54</v>
      </c>
      <c r="G96" s="47" t="s">
        <v>39</v>
      </c>
      <c r="H96" s="48">
        <v>16800000</v>
      </c>
      <c r="I96" s="48">
        <v>16800000</v>
      </c>
      <c r="J96" s="49" t="s">
        <v>40</v>
      </c>
      <c r="K96" s="50" t="s">
        <v>41</v>
      </c>
      <c r="L96" s="38" t="s">
        <v>99</v>
      </c>
      <c r="M96" s="74"/>
      <c r="N96" s="74"/>
      <c r="O96" s="74"/>
      <c r="P96" s="74"/>
      <c r="Q96" s="74"/>
      <c r="R96" s="74"/>
      <c r="S96" s="74"/>
      <c r="T96" s="74"/>
      <c r="U96" s="74"/>
      <c r="V96" s="74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25.5" customHeight="1">
      <c r="A97" s="43">
        <v>1474</v>
      </c>
      <c r="B97" s="29">
        <v>80161504</v>
      </c>
      <c r="C97" s="44" t="s">
        <v>122</v>
      </c>
      <c r="D97" s="28" t="s">
        <v>57</v>
      </c>
      <c r="E97" s="45" t="s">
        <v>296</v>
      </c>
      <c r="F97" s="46" t="s">
        <v>54</v>
      </c>
      <c r="G97" s="47" t="s">
        <v>39</v>
      </c>
      <c r="H97" s="48">
        <v>4200000</v>
      </c>
      <c r="I97" s="48">
        <f>+H97</f>
        <v>4200000</v>
      </c>
      <c r="J97" s="49" t="s">
        <v>40</v>
      </c>
      <c r="K97" s="50" t="s">
        <v>41</v>
      </c>
      <c r="L97" s="38" t="s">
        <v>99</v>
      </c>
      <c r="M97" s="74"/>
      <c r="N97" s="74"/>
      <c r="O97" s="74"/>
      <c r="P97" s="74"/>
      <c r="Q97" s="74"/>
      <c r="R97" s="74"/>
      <c r="S97" s="74"/>
      <c r="T97" s="74"/>
      <c r="U97" s="74"/>
      <c r="V97" s="74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31.5">
      <c r="A98" s="28">
        <v>1474</v>
      </c>
      <c r="B98" s="29">
        <v>80161504</v>
      </c>
      <c r="C98" s="44" t="s">
        <v>123</v>
      </c>
      <c r="D98" s="28" t="s">
        <v>52</v>
      </c>
      <c r="E98" s="45" t="s">
        <v>79</v>
      </c>
      <c r="F98" s="46" t="s">
        <v>54</v>
      </c>
      <c r="G98" s="47" t="s">
        <v>39</v>
      </c>
      <c r="H98" s="48">
        <v>20656800</v>
      </c>
      <c r="I98" s="48">
        <v>20656800</v>
      </c>
      <c r="J98" s="49" t="s">
        <v>40</v>
      </c>
      <c r="K98" s="50" t="s">
        <v>41</v>
      </c>
      <c r="L98" s="38" t="s">
        <v>99</v>
      </c>
      <c r="M98" s="74"/>
      <c r="N98" s="74"/>
      <c r="O98" s="74"/>
      <c r="P98" s="74"/>
      <c r="Q98" s="74"/>
      <c r="R98" s="74"/>
      <c r="S98" s="74"/>
      <c r="T98" s="74"/>
      <c r="U98" s="74"/>
      <c r="V98" s="74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35.25" customHeight="1">
      <c r="A99" s="28">
        <v>1474</v>
      </c>
      <c r="B99" s="29">
        <v>80161504</v>
      </c>
      <c r="C99" s="44" t="s">
        <v>123</v>
      </c>
      <c r="D99" s="28" t="s">
        <v>57</v>
      </c>
      <c r="E99" s="45" t="s">
        <v>297</v>
      </c>
      <c r="F99" s="46" t="s">
        <v>54</v>
      </c>
      <c r="G99" s="47" t="s">
        <v>39</v>
      </c>
      <c r="H99" s="48">
        <v>6369180</v>
      </c>
      <c r="I99" s="48">
        <f>+H99</f>
        <v>6369180</v>
      </c>
      <c r="J99" s="49" t="s">
        <v>40</v>
      </c>
      <c r="K99" s="50" t="s">
        <v>41</v>
      </c>
      <c r="L99" s="38" t="s">
        <v>99</v>
      </c>
      <c r="M99" s="74"/>
      <c r="N99" s="74"/>
      <c r="O99" s="74"/>
      <c r="P99" s="74"/>
      <c r="Q99" s="74"/>
      <c r="R99" s="74"/>
      <c r="S99" s="74"/>
      <c r="T99" s="74"/>
      <c r="U99" s="74"/>
      <c r="V99" s="74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31.5">
      <c r="A100" s="28">
        <v>1474</v>
      </c>
      <c r="B100" s="29">
        <v>80161504</v>
      </c>
      <c r="C100" s="44" t="s">
        <v>124</v>
      </c>
      <c r="D100" s="28" t="s">
        <v>47</v>
      </c>
      <c r="E100" s="45" t="s">
        <v>50</v>
      </c>
      <c r="F100" s="46" t="s">
        <v>54</v>
      </c>
      <c r="G100" s="47" t="s">
        <v>39</v>
      </c>
      <c r="H100" s="48">
        <v>68698000</v>
      </c>
      <c r="I100" s="48">
        <f>+H100</f>
        <v>68698000</v>
      </c>
      <c r="J100" s="49" t="s">
        <v>40</v>
      </c>
      <c r="K100" s="50" t="s">
        <v>41</v>
      </c>
      <c r="L100" s="38" t="s">
        <v>99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31.5">
      <c r="A101" s="28">
        <v>1474</v>
      </c>
      <c r="B101" s="29">
        <v>80161504</v>
      </c>
      <c r="C101" s="44" t="s">
        <v>125</v>
      </c>
      <c r="D101" s="28" t="s">
        <v>47</v>
      </c>
      <c r="E101" s="45" t="s">
        <v>60</v>
      </c>
      <c r="F101" s="46" t="s">
        <v>54</v>
      </c>
      <c r="G101" s="47" t="s">
        <v>39</v>
      </c>
      <c r="H101" s="48">
        <v>15492600</v>
      </c>
      <c r="I101" s="48">
        <f>+H101</f>
        <v>15492600</v>
      </c>
      <c r="J101" s="49" t="s">
        <v>40</v>
      </c>
      <c r="K101" s="50" t="s">
        <v>41</v>
      </c>
      <c r="L101" s="38" t="s">
        <v>99</v>
      </c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31.5">
      <c r="A102" s="28">
        <v>1474</v>
      </c>
      <c r="B102" s="29">
        <v>80161504</v>
      </c>
      <c r="C102" s="44" t="s">
        <v>125</v>
      </c>
      <c r="D102" s="28" t="s">
        <v>61</v>
      </c>
      <c r="E102" s="45" t="s">
        <v>298</v>
      </c>
      <c r="F102" s="46" t="s">
        <v>54</v>
      </c>
      <c r="G102" s="47" t="s">
        <v>39</v>
      </c>
      <c r="H102" s="48">
        <v>7746300</v>
      </c>
      <c r="I102" s="48">
        <f>+H102</f>
        <v>7746300</v>
      </c>
      <c r="J102" s="49" t="s">
        <v>40</v>
      </c>
      <c r="K102" s="50" t="s">
        <v>41</v>
      </c>
      <c r="L102" s="38" t="s">
        <v>99</v>
      </c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31.5">
      <c r="A103" s="28">
        <v>1474</v>
      </c>
      <c r="B103" s="29">
        <v>80161504</v>
      </c>
      <c r="C103" s="35" t="s">
        <v>127</v>
      </c>
      <c r="D103" s="28" t="s">
        <v>52</v>
      </c>
      <c r="E103" s="45" t="s">
        <v>79</v>
      </c>
      <c r="F103" s="46" t="s">
        <v>54</v>
      </c>
      <c r="G103" s="47" t="s">
        <v>39</v>
      </c>
      <c r="H103" s="48">
        <v>16800000</v>
      </c>
      <c r="I103" s="48">
        <v>16800000</v>
      </c>
      <c r="J103" s="49" t="s">
        <v>40</v>
      </c>
      <c r="K103" s="50" t="s">
        <v>41</v>
      </c>
      <c r="L103" s="38" t="s">
        <v>99</v>
      </c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7.25">
      <c r="A104" s="28">
        <v>1474</v>
      </c>
      <c r="B104" s="29">
        <v>80161504</v>
      </c>
      <c r="C104" s="35" t="s">
        <v>127</v>
      </c>
      <c r="D104" s="28" t="s">
        <v>57</v>
      </c>
      <c r="E104" s="45" t="s">
        <v>282</v>
      </c>
      <c r="F104" s="46" t="s">
        <v>54</v>
      </c>
      <c r="G104" s="47" t="s">
        <v>39</v>
      </c>
      <c r="H104" s="48">
        <v>4480000</v>
      </c>
      <c r="I104" s="48">
        <f>+H104</f>
        <v>4480000</v>
      </c>
      <c r="J104" s="49" t="s">
        <v>40</v>
      </c>
      <c r="K104" s="50" t="s">
        <v>41</v>
      </c>
      <c r="L104" s="38" t="s">
        <v>99</v>
      </c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31.5">
      <c r="A105" s="28">
        <v>1474</v>
      </c>
      <c r="B105" s="29">
        <v>80161504</v>
      </c>
      <c r="C105" s="35" t="s">
        <v>127</v>
      </c>
      <c r="D105" s="28" t="s">
        <v>47</v>
      </c>
      <c r="E105" s="45" t="s">
        <v>79</v>
      </c>
      <c r="F105" s="46" t="s">
        <v>54</v>
      </c>
      <c r="G105" s="47" t="s">
        <v>39</v>
      </c>
      <c r="H105" s="48">
        <v>16800000</v>
      </c>
      <c r="I105" s="48">
        <v>16800000</v>
      </c>
      <c r="J105" s="49" t="s">
        <v>40</v>
      </c>
      <c r="K105" s="50" t="s">
        <v>41</v>
      </c>
      <c r="L105" s="38" t="s">
        <v>99</v>
      </c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47.25">
      <c r="A106" s="28">
        <v>1474</v>
      </c>
      <c r="B106" s="29">
        <v>80161504</v>
      </c>
      <c r="C106" s="35" t="s">
        <v>127</v>
      </c>
      <c r="D106" s="28" t="s">
        <v>98</v>
      </c>
      <c r="E106" s="45" t="s">
        <v>287</v>
      </c>
      <c r="F106" s="46" t="s">
        <v>54</v>
      </c>
      <c r="G106" s="47" t="s">
        <v>39</v>
      </c>
      <c r="H106" s="48">
        <v>4130000</v>
      </c>
      <c r="I106" s="48">
        <f>+H106</f>
        <v>4130000</v>
      </c>
      <c r="J106" s="49" t="s">
        <v>40</v>
      </c>
      <c r="K106" s="50" t="s">
        <v>41</v>
      </c>
      <c r="L106" s="38" t="s">
        <v>99</v>
      </c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31.5">
      <c r="A107" s="28">
        <v>1474</v>
      </c>
      <c r="B107" s="29">
        <v>80161504</v>
      </c>
      <c r="C107" s="35" t="s">
        <v>127</v>
      </c>
      <c r="D107" s="28" t="s">
        <v>47</v>
      </c>
      <c r="E107" s="45" t="s">
        <v>79</v>
      </c>
      <c r="F107" s="46" t="s">
        <v>54</v>
      </c>
      <c r="G107" s="47" t="s">
        <v>39</v>
      </c>
      <c r="H107" s="48">
        <v>16800000</v>
      </c>
      <c r="I107" s="48">
        <v>16800000</v>
      </c>
      <c r="J107" s="49" t="s">
        <v>40</v>
      </c>
      <c r="K107" s="50" t="s">
        <v>41</v>
      </c>
      <c r="L107" s="38" t="s">
        <v>99</v>
      </c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31.5">
      <c r="A108" s="28">
        <v>1474</v>
      </c>
      <c r="B108" s="29">
        <v>80161504</v>
      </c>
      <c r="C108" s="35" t="s">
        <v>127</v>
      </c>
      <c r="D108" s="28" t="s">
        <v>57</v>
      </c>
      <c r="E108" s="45" t="s">
        <v>45</v>
      </c>
      <c r="F108" s="46" t="s">
        <v>54</v>
      </c>
      <c r="G108" s="47" t="s">
        <v>39</v>
      </c>
      <c r="H108" s="48">
        <v>4200000</v>
      </c>
      <c r="I108" s="48">
        <f>+H108</f>
        <v>4200000</v>
      </c>
      <c r="J108" s="49" t="s">
        <v>40</v>
      </c>
      <c r="K108" s="50" t="s">
        <v>41</v>
      </c>
      <c r="L108" s="38" t="s">
        <v>99</v>
      </c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31.5">
      <c r="A109" s="28">
        <v>1474</v>
      </c>
      <c r="B109" s="29">
        <v>80161504</v>
      </c>
      <c r="C109" s="35" t="s">
        <v>128</v>
      </c>
      <c r="D109" s="28" t="s">
        <v>52</v>
      </c>
      <c r="E109" s="45" t="s">
        <v>79</v>
      </c>
      <c r="F109" s="46" t="s">
        <v>54</v>
      </c>
      <c r="G109" s="47" t="s">
        <v>39</v>
      </c>
      <c r="H109" s="48">
        <v>20800000</v>
      </c>
      <c r="I109" s="48">
        <v>20800000</v>
      </c>
      <c r="J109" s="49" t="s">
        <v>40</v>
      </c>
      <c r="K109" s="50" t="s">
        <v>41</v>
      </c>
      <c r="L109" s="38" t="s">
        <v>99</v>
      </c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47.25">
      <c r="A110" s="28">
        <v>1474</v>
      </c>
      <c r="B110" s="29">
        <v>80161504</v>
      </c>
      <c r="C110" s="35" t="s">
        <v>128</v>
      </c>
      <c r="D110" s="28" t="s">
        <v>57</v>
      </c>
      <c r="E110" s="45" t="s">
        <v>292</v>
      </c>
      <c r="F110" s="46" t="s">
        <v>54</v>
      </c>
      <c r="G110" s="47" t="s">
        <v>39</v>
      </c>
      <c r="H110" s="48">
        <v>5806667</v>
      </c>
      <c r="I110" s="48">
        <f>+H110</f>
        <v>5806667</v>
      </c>
      <c r="J110" s="49" t="s">
        <v>40</v>
      </c>
      <c r="K110" s="50" t="s">
        <v>41</v>
      </c>
      <c r="L110" s="38" t="s">
        <v>99</v>
      </c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31.5">
      <c r="A111" s="28">
        <v>1474</v>
      </c>
      <c r="B111" s="29">
        <v>80161504</v>
      </c>
      <c r="C111" s="44" t="s">
        <v>129</v>
      </c>
      <c r="D111" s="28" t="s">
        <v>47</v>
      </c>
      <c r="E111" s="45" t="s">
        <v>79</v>
      </c>
      <c r="F111" s="46" t="s">
        <v>54</v>
      </c>
      <c r="G111" s="47" t="s">
        <v>39</v>
      </c>
      <c r="H111" s="48">
        <v>17112000</v>
      </c>
      <c r="I111" s="48">
        <v>17112000</v>
      </c>
      <c r="J111" s="49" t="s">
        <v>40</v>
      </c>
      <c r="K111" s="50" t="s">
        <v>41</v>
      </c>
      <c r="L111" s="38" t="s">
        <v>99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31.5">
      <c r="A112" s="28">
        <v>1474</v>
      </c>
      <c r="B112" s="29">
        <v>80161504</v>
      </c>
      <c r="C112" s="44" t="s">
        <v>129</v>
      </c>
      <c r="D112" s="28" t="s">
        <v>57</v>
      </c>
      <c r="E112" s="45" t="s">
        <v>296</v>
      </c>
      <c r="F112" s="46" t="s">
        <v>54</v>
      </c>
      <c r="G112" s="47" t="s">
        <v>39</v>
      </c>
      <c r="H112" s="48">
        <v>4278000</v>
      </c>
      <c r="I112" s="48">
        <f>+H112</f>
        <v>4278000</v>
      </c>
      <c r="J112" s="49" t="s">
        <v>40</v>
      </c>
      <c r="K112" s="50" t="s">
        <v>41</v>
      </c>
      <c r="L112" s="38" t="s">
        <v>99</v>
      </c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12" s="51" customFormat="1" ht="31.5">
      <c r="A113" s="28">
        <v>1474</v>
      </c>
      <c r="B113" s="29">
        <v>80161504</v>
      </c>
      <c r="C113" s="44" t="s">
        <v>130</v>
      </c>
      <c r="D113" s="28" t="s">
        <v>52</v>
      </c>
      <c r="E113" s="45" t="s">
        <v>289</v>
      </c>
      <c r="F113" s="46" t="s">
        <v>54</v>
      </c>
      <c r="G113" s="47" t="s">
        <v>39</v>
      </c>
      <c r="H113" s="48">
        <v>25823000</v>
      </c>
      <c r="I113" s="48">
        <f>+H113</f>
        <v>25823000</v>
      </c>
      <c r="J113" s="49" t="s">
        <v>40</v>
      </c>
      <c r="K113" s="50" t="s">
        <v>41</v>
      </c>
      <c r="L113" s="38" t="s">
        <v>99</v>
      </c>
    </row>
    <row r="114" spans="1:12" s="51" customFormat="1" ht="35.25" customHeight="1">
      <c r="A114" s="28">
        <v>1474</v>
      </c>
      <c r="B114" s="29">
        <v>80161504</v>
      </c>
      <c r="C114" s="44" t="s">
        <v>322</v>
      </c>
      <c r="D114" s="28" t="s">
        <v>61</v>
      </c>
      <c r="E114" s="45" t="s">
        <v>299</v>
      </c>
      <c r="F114" s="46" t="s">
        <v>54</v>
      </c>
      <c r="G114" s="47" t="s">
        <v>39</v>
      </c>
      <c r="H114" s="48">
        <v>12173700</v>
      </c>
      <c r="I114" s="48">
        <f>+H114</f>
        <v>12173700</v>
      </c>
      <c r="J114" s="49" t="s">
        <v>40</v>
      </c>
      <c r="K114" s="50" t="s">
        <v>41</v>
      </c>
      <c r="L114" s="38" t="s">
        <v>99</v>
      </c>
    </row>
    <row r="115" spans="1:12" s="51" customFormat="1" ht="31.5">
      <c r="A115" s="28">
        <v>1474</v>
      </c>
      <c r="B115" s="29">
        <v>80161504</v>
      </c>
      <c r="C115" s="35" t="s">
        <v>131</v>
      </c>
      <c r="D115" s="28" t="s">
        <v>47</v>
      </c>
      <c r="E115" s="45" t="s">
        <v>79</v>
      </c>
      <c r="F115" s="46" t="s">
        <v>54</v>
      </c>
      <c r="G115" s="47" t="s">
        <v>39</v>
      </c>
      <c r="H115" s="48">
        <v>16800000</v>
      </c>
      <c r="I115" s="48">
        <v>16800000</v>
      </c>
      <c r="J115" s="49" t="s">
        <v>40</v>
      </c>
      <c r="K115" s="50" t="s">
        <v>41</v>
      </c>
      <c r="L115" s="38" t="s">
        <v>99</v>
      </c>
    </row>
    <row r="116" spans="1:12" s="51" customFormat="1" ht="35.25" customHeight="1">
      <c r="A116" s="28">
        <v>1474</v>
      </c>
      <c r="B116" s="29">
        <v>80161504</v>
      </c>
      <c r="C116" s="35" t="s">
        <v>131</v>
      </c>
      <c r="D116" s="28" t="s">
        <v>98</v>
      </c>
      <c r="E116" s="45" t="s">
        <v>300</v>
      </c>
      <c r="F116" s="46" t="s">
        <v>54</v>
      </c>
      <c r="G116" s="47" t="s">
        <v>39</v>
      </c>
      <c r="H116" s="48">
        <v>3570000</v>
      </c>
      <c r="I116" s="48">
        <f>+H116</f>
        <v>3570000</v>
      </c>
      <c r="J116" s="49" t="s">
        <v>40</v>
      </c>
      <c r="K116" s="50" t="s">
        <v>41</v>
      </c>
      <c r="L116" s="38" t="s">
        <v>99</v>
      </c>
    </row>
    <row r="117" spans="1:254" ht="31.5">
      <c r="A117" s="28">
        <v>1474</v>
      </c>
      <c r="B117" s="29">
        <v>80161504</v>
      </c>
      <c r="C117" s="44" t="s">
        <v>132</v>
      </c>
      <c r="D117" s="28" t="s">
        <v>52</v>
      </c>
      <c r="E117" s="45" t="s">
        <v>79</v>
      </c>
      <c r="F117" s="46" t="s">
        <v>54</v>
      </c>
      <c r="G117" s="47" t="s">
        <v>39</v>
      </c>
      <c r="H117" s="48">
        <v>16800000</v>
      </c>
      <c r="I117" s="48">
        <v>16800000</v>
      </c>
      <c r="J117" s="49" t="s">
        <v>40</v>
      </c>
      <c r="K117" s="50" t="s">
        <v>41</v>
      </c>
      <c r="L117" s="38" t="s">
        <v>99</v>
      </c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37.5" customHeight="1">
      <c r="A118" s="28">
        <v>1474</v>
      </c>
      <c r="B118" s="29">
        <v>80161504</v>
      </c>
      <c r="C118" s="44" t="s">
        <v>132</v>
      </c>
      <c r="D118" s="28" t="s">
        <v>57</v>
      </c>
      <c r="E118" s="45" t="s">
        <v>301</v>
      </c>
      <c r="F118" s="46" t="s">
        <v>54</v>
      </c>
      <c r="G118" s="47" t="s">
        <v>39</v>
      </c>
      <c r="H118" s="48">
        <v>5320000</v>
      </c>
      <c r="I118" s="48">
        <f>+H118</f>
        <v>5320000</v>
      </c>
      <c r="J118" s="49" t="s">
        <v>40</v>
      </c>
      <c r="K118" s="50" t="s">
        <v>41</v>
      </c>
      <c r="L118" s="38" t="s">
        <v>99</v>
      </c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31.5">
      <c r="A119" s="28">
        <v>1474</v>
      </c>
      <c r="B119" s="29">
        <v>80161504</v>
      </c>
      <c r="C119" s="44" t="s">
        <v>132</v>
      </c>
      <c r="D119" s="28" t="s">
        <v>47</v>
      </c>
      <c r="E119" s="45" t="s">
        <v>79</v>
      </c>
      <c r="F119" s="46" t="s">
        <v>54</v>
      </c>
      <c r="G119" s="47" t="s">
        <v>39</v>
      </c>
      <c r="H119" s="48">
        <v>16800000</v>
      </c>
      <c r="I119" s="48">
        <v>16800000</v>
      </c>
      <c r="J119" s="49" t="s">
        <v>40</v>
      </c>
      <c r="K119" s="50" t="s">
        <v>41</v>
      </c>
      <c r="L119" s="38" t="s">
        <v>99</v>
      </c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31.5">
      <c r="A120" s="28">
        <v>1474</v>
      </c>
      <c r="B120" s="29">
        <v>80161504</v>
      </c>
      <c r="C120" s="44" t="s">
        <v>132</v>
      </c>
      <c r="D120" s="28" t="s">
        <v>98</v>
      </c>
      <c r="E120" s="45" t="s">
        <v>302</v>
      </c>
      <c r="F120" s="46" t="s">
        <v>54</v>
      </c>
      <c r="G120" s="47" t="s">
        <v>39</v>
      </c>
      <c r="H120" s="48">
        <v>2170000</v>
      </c>
      <c r="I120" s="48">
        <f>+H120</f>
        <v>2170000</v>
      </c>
      <c r="J120" s="49" t="s">
        <v>40</v>
      </c>
      <c r="K120" s="50" t="s">
        <v>41</v>
      </c>
      <c r="L120" s="38" t="s">
        <v>99</v>
      </c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31.5">
      <c r="A121" s="28">
        <v>1474</v>
      </c>
      <c r="B121" s="29">
        <v>80161504</v>
      </c>
      <c r="C121" s="44" t="s">
        <v>133</v>
      </c>
      <c r="D121" s="28" t="s">
        <v>47</v>
      </c>
      <c r="E121" s="45" t="s">
        <v>56</v>
      </c>
      <c r="F121" s="46" t="s">
        <v>54</v>
      </c>
      <c r="G121" s="47" t="s">
        <v>39</v>
      </c>
      <c r="H121" s="48">
        <v>18074700</v>
      </c>
      <c r="I121" s="48">
        <v>18074700</v>
      </c>
      <c r="J121" s="49" t="s">
        <v>40</v>
      </c>
      <c r="K121" s="50" t="s">
        <v>41</v>
      </c>
      <c r="L121" s="38" t="s">
        <v>99</v>
      </c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12" s="51" customFormat="1" ht="45" customHeight="1">
      <c r="A122" s="28">
        <v>1474</v>
      </c>
      <c r="B122" s="29">
        <v>80161504</v>
      </c>
      <c r="C122" s="44" t="s">
        <v>133</v>
      </c>
      <c r="D122" s="28" t="s">
        <v>57</v>
      </c>
      <c r="E122" s="45" t="s">
        <v>273</v>
      </c>
      <c r="F122" s="46" t="s">
        <v>54</v>
      </c>
      <c r="G122" s="47" t="s">
        <v>39</v>
      </c>
      <c r="H122" s="48">
        <v>7057740</v>
      </c>
      <c r="I122" s="48">
        <f>+H122</f>
        <v>7057740</v>
      </c>
      <c r="J122" s="49" t="s">
        <v>40</v>
      </c>
      <c r="K122" s="50" t="s">
        <v>41</v>
      </c>
      <c r="L122" s="38" t="s">
        <v>99</v>
      </c>
    </row>
    <row r="123" spans="1:254" ht="31.5">
      <c r="A123" s="28">
        <v>1474</v>
      </c>
      <c r="B123" s="29">
        <v>80161504</v>
      </c>
      <c r="C123" s="35" t="s">
        <v>134</v>
      </c>
      <c r="D123" s="28" t="s">
        <v>47</v>
      </c>
      <c r="E123" s="45" t="s">
        <v>56</v>
      </c>
      <c r="F123" s="46" t="s">
        <v>54</v>
      </c>
      <c r="G123" s="47" t="s">
        <v>39</v>
      </c>
      <c r="H123" s="48">
        <v>14700000</v>
      </c>
      <c r="I123" s="48">
        <v>14700000</v>
      </c>
      <c r="J123" s="49" t="s">
        <v>40</v>
      </c>
      <c r="K123" s="50" t="s">
        <v>41</v>
      </c>
      <c r="L123" s="38" t="s">
        <v>99</v>
      </c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63">
      <c r="A124" s="28">
        <v>1474</v>
      </c>
      <c r="B124" s="29">
        <v>80161504</v>
      </c>
      <c r="C124" s="35" t="s">
        <v>134</v>
      </c>
      <c r="D124" s="28" t="s">
        <v>57</v>
      </c>
      <c r="E124" s="45" t="s">
        <v>303</v>
      </c>
      <c r="F124" s="46" t="s">
        <v>54</v>
      </c>
      <c r="G124" s="47" t="s">
        <v>39</v>
      </c>
      <c r="H124" s="48">
        <v>6160000</v>
      </c>
      <c r="I124" s="48">
        <f>+H124</f>
        <v>6160000</v>
      </c>
      <c r="J124" s="49" t="s">
        <v>40</v>
      </c>
      <c r="K124" s="50" t="s">
        <v>41</v>
      </c>
      <c r="L124" s="38" t="s">
        <v>99</v>
      </c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31.5">
      <c r="A125" s="28">
        <v>1474</v>
      </c>
      <c r="B125" s="29">
        <v>80161504</v>
      </c>
      <c r="C125" s="35" t="s">
        <v>134</v>
      </c>
      <c r="D125" s="28" t="s">
        <v>47</v>
      </c>
      <c r="E125" s="45" t="s">
        <v>56</v>
      </c>
      <c r="F125" s="46" t="s">
        <v>54</v>
      </c>
      <c r="G125" s="47" t="s">
        <v>39</v>
      </c>
      <c r="H125" s="48">
        <v>14700000</v>
      </c>
      <c r="I125" s="48">
        <v>14700000</v>
      </c>
      <c r="J125" s="49" t="s">
        <v>40</v>
      </c>
      <c r="K125" s="50" t="s">
        <v>41</v>
      </c>
      <c r="L125" s="38" t="s">
        <v>99</v>
      </c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63">
      <c r="A126" s="28">
        <v>1474</v>
      </c>
      <c r="B126" s="29">
        <v>80161504</v>
      </c>
      <c r="C126" s="35" t="s">
        <v>134</v>
      </c>
      <c r="D126" s="28" t="s">
        <v>57</v>
      </c>
      <c r="E126" s="45" t="s">
        <v>304</v>
      </c>
      <c r="F126" s="46" t="s">
        <v>54</v>
      </c>
      <c r="G126" s="47" t="s">
        <v>39</v>
      </c>
      <c r="H126" s="48">
        <v>5670000</v>
      </c>
      <c r="I126" s="48">
        <f>+H126</f>
        <v>5670000</v>
      </c>
      <c r="J126" s="49" t="s">
        <v>40</v>
      </c>
      <c r="K126" s="50" t="s">
        <v>41</v>
      </c>
      <c r="L126" s="38" t="s">
        <v>99</v>
      </c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31.5">
      <c r="A127" s="28">
        <v>1474</v>
      </c>
      <c r="B127" s="29">
        <v>80161504</v>
      </c>
      <c r="C127" s="35" t="s">
        <v>134</v>
      </c>
      <c r="D127" s="28" t="s">
        <v>47</v>
      </c>
      <c r="E127" s="45" t="s">
        <v>56</v>
      </c>
      <c r="F127" s="46" t="s">
        <v>54</v>
      </c>
      <c r="G127" s="47" t="s">
        <v>39</v>
      </c>
      <c r="H127" s="48">
        <f>14700000-2450000</f>
        <v>12250000</v>
      </c>
      <c r="I127" s="48">
        <f>+H127</f>
        <v>12250000</v>
      </c>
      <c r="J127" s="49" t="s">
        <v>40</v>
      </c>
      <c r="K127" s="50" t="s">
        <v>41</v>
      </c>
      <c r="L127" s="38" t="s">
        <v>99</v>
      </c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63">
      <c r="A128" s="28">
        <v>1474</v>
      </c>
      <c r="B128" s="29">
        <v>80161504</v>
      </c>
      <c r="C128" s="35" t="s">
        <v>134</v>
      </c>
      <c r="D128" s="28" t="s">
        <v>57</v>
      </c>
      <c r="E128" s="45" t="s">
        <v>305</v>
      </c>
      <c r="F128" s="46" t="s">
        <v>54</v>
      </c>
      <c r="G128" s="47" t="s">
        <v>39</v>
      </c>
      <c r="H128" s="48">
        <v>3616667</v>
      </c>
      <c r="I128" s="48">
        <f>+H128</f>
        <v>3616667</v>
      </c>
      <c r="J128" s="49" t="s">
        <v>40</v>
      </c>
      <c r="K128" s="50" t="s">
        <v>41</v>
      </c>
      <c r="L128" s="38" t="s">
        <v>99</v>
      </c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36.75" customHeight="1">
      <c r="A129" s="28">
        <v>1474</v>
      </c>
      <c r="B129" s="29">
        <v>80161504</v>
      </c>
      <c r="C129" s="44" t="s">
        <v>135</v>
      </c>
      <c r="D129" s="28" t="s">
        <v>47</v>
      </c>
      <c r="E129" s="45" t="s">
        <v>50</v>
      </c>
      <c r="F129" s="46" t="s">
        <v>54</v>
      </c>
      <c r="G129" s="47" t="s">
        <v>39</v>
      </c>
      <c r="H129" s="48">
        <v>26910000</v>
      </c>
      <c r="I129" s="48">
        <f>+H129</f>
        <v>26910000</v>
      </c>
      <c r="J129" s="49" t="s">
        <v>40</v>
      </c>
      <c r="K129" s="50" t="s">
        <v>41</v>
      </c>
      <c r="L129" s="38" t="s">
        <v>99</v>
      </c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36.75" customHeight="1">
      <c r="A130" s="28">
        <v>1474</v>
      </c>
      <c r="B130" s="29">
        <v>80161504</v>
      </c>
      <c r="C130" s="44" t="s">
        <v>136</v>
      </c>
      <c r="D130" s="28" t="s">
        <v>137</v>
      </c>
      <c r="E130" s="45" t="s">
        <v>138</v>
      </c>
      <c r="F130" s="46" t="s">
        <v>54</v>
      </c>
      <c r="G130" s="47" t="s">
        <v>39</v>
      </c>
      <c r="H130" s="48">
        <v>2500000</v>
      </c>
      <c r="I130" s="48">
        <v>2500000</v>
      </c>
      <c r="J130" s="49" t="s">
        <v>40</v>
      </c>
      <c r="K130" s="50" t="s">
        <v>41</v>
      </c>
      <c r="L130" s="38" t="s">
        <v>99</v>
      </c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36">
      <c r="A131" s="28">
        <v>1474</v>
      </c>
      <c r="B131" s="29">
        <v>80161504</v>
      </c>
      <c r="C131" s="44" t="s">
        <v>139</v>
      </c>
      <c r="D131" s="28" t="s">
        <v>52</v>
      </c>
      <c r="E131" s="45" t="s">
        <v>79</v>
      </c>
      <c r="F131" s="46" t="s">
        <v>54</v>
      </c>
      <c r="G131" s="47" t="s">
        <v>39</v>
      </c>
      <c r="H131" s="48">
        <v>16800000</v>
      </c>
      <c r="I131" s="48">
        <v>16800000</v>
      </c>
      <c r="J131" s="49" t="s">
        <v>40</v>
      </c>
      <c r="K131" s="50" t="s">
        <v>41</v>
      </c>
      <c r="L131" s="38" t="s">
        <v>99</v>
      </c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47.25">
      <c r="A132" s="28">
        <v>1474</v>
      </c>
      <c r="B132" s="29">
        <v>80161504</v>
      </c>
      <c r="C132" s="44" t="s">
        <v>139</v>
      </c>
      <c r="D132" s="28" t="s">
        <v>57</v>
      </c>
      <c r="E132" s="45" t="s">
        <v>306</v>
      </c>
      <c r="F132" s="46" t="s">
        <v>54</v>
      </c>
      <c r="G132" s="47" t="s">
        <v>39</v>
      </c>
      <c r="H132" s="48">
        <v>4830000</v>
      </c>
      <c r="I132" s="48">
        <f>+H132</f>
        <v>4830000</v>
      </c>
      <c r="J132" s="49" t="s">
        <v>40</v>
      </c>
      <c r="K132" s="50" t="s">
        <v>41</v>
      </c>
      <c r="L132" s="38" t="s">
        <v>99</v>
      </c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31.5">
      <c r="A133" s="28">
        <v>1474</v>
      </c>
      <c r="B133" s="29">
        <v>80161504</v>
      </c>
      <c r="C133" s="44" t="s">
        <v>140</v>
      </c>
      <c r="D133" s="28" t="s">
        <v>47</v>
      </c>
      <c r="E133" s="45" t="s">
        <v>60</v>
      </c>
      <c r="F133" s="46" t="s">
        <v>54</v>
      </c>
      <c r="G133" s="47" t="s">
        <v>39</v>
      </c>
      <c r="H133" s="48">
        <v>24348000</v>
      </c>
      <c r="I133" s="48">
        <v>24348000</v>
      </c>
      <c r="J133" s="49" t="s">
        <v>40</v>
      </c>
      <c r="K133" s="50" t="s">
        <v>41</v>
      </c>
      <c r="L133" s="38" t="s">
        <v>99</v>
      </c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31.5">
      <c r="A134" s="28">
        <v>1474</v>
      </c>
      <c r="B134" s="29">
        <v>80161504</v>
      </c>
      <c r="C134" s="44" t="s">
        <v>140</v>
      </c>
      <c r="D134" s="28" t="s">
        <v>61</v>
      </c>
      <c r="E134" s="45" t="s">
        <v>307</v>
      </c>
      <c r="F134" s="46" t="s">
        <v>54</v>
      </c>
      <c r="G134" s="47" t="s">
        <v>39</v>
      </c>
      <c r="H134" s="48">
        <f>12174000-1153020</f>
        <v>11020980</v>
      </c>
      <c r="I134" s="48">
        <f>+H134</f>
        <v>11020980</v>
      </c>
      <c r="J134" s="49" t="s">
        <v>40</v>
      </c>
      <c r="K134" s="50" t="s">
        <v>41</v>
      </c>
      <c r="L134" s="38" t="s">
        <v>99</v>
      </c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31.5">
      <c r="A135" s="28">
        <v>1474</v>
      </c>
      <c r="B135" s="29">
        <v>80161504</v>
      </c>
      <c r="C135" s="44" t="s">
        <v>141</v>
      </c>
      <c r="D135" s="28" t="s">
        <v>52</v>
      </c>
      <c r="E135" s="45" t="s">
        <v>79</v>
      </c>
      <c r="F135" s="46" t="s">
        <v>54</v>
      </c>
      <c r="G135" s="47" t="s">
        <v>39</v>
      </c>
      <c r="H135" s="48">
        <v>28000000</v>
      </c>
      <c r="I135" s="48">
        <v>28000000</v>
      </c>
      <c r="J135" s="49" t="s">
        <v>40</v>
      </c>
      <c r="K135" s="50" t="s">
        <v>41</v>
      </c>
      <c r="L135" s="38" t="s">
        <v>99</v>
      </c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12" s="51" customFormat="1" ht="63">
      <c r="A136" s="28">
        <v>1474</v>
      </c>
      <c r="B136" s="29">
        <v>80161504</v>
      </c>
      <c r="C136" s="44" t="s">
        <v>141</v>
      </c>
      <c r="D136" s="28" t="s">
        <v>57</v>
      </c>
      <c r="E136" s="45" t="s">
        <v>297</v>
      </c>
      <c r="F136" s="46" t="s">
        <v>54</v>
      </c>
      <c r="G136" s="47" t="s">
        <v>39</v>
      </c>
      <c r="H136" s="48">
        <v>0</v>
      </c>
      <c r="I136" s="48">
        <v>0</v>
      </c>
      <c r="J136" s="49" t="s">
        <v>40</v>
      </c>
      <c r="K136" s="50" t="s">
        <v>41</v>
      </c>
      <c r="L136" s="38" t="s">
        <v>99</v>
      </c>
    </row>
    <row r="137" spans="1:12" s="51" customFormat="1" ht="31.5">
      <c r="A137" s="28">
        <v>1474</v>
      </c>
      <c r="B137" s="29">
        <v>80161504</v>
      </c>
      <c r="C137" s="52" t="s">
        <v>142</v>
      </c>
      <c r="D137" s="28" t="s">
        <v>47</v>
      </c>
      <c r="E137" s="45" t="s">
        <v>50</v>
      </c>
      <c r="F137" s="46" t="s">
        <v>54</v>
      </c>
      <c r="G137" s="47" t="s">
        <v>39</v>
      </c>
      <c r="H137" s="48">
        <v>57600000</v>
      </c>
      <c r="I137" s="48">
        <f>+H137</f>
        <v>57600000</v>
      </c>
      <c r="J137" s="49" t="s">
        <v>40</v>
      </c>
      <c r="K137" s="50" t="s">
        <v>41</v>
      </c>
      <c r="L137" s="38" t="s">
        <v>99</v>
      </c>
    </row>
    <row r="138" spans="1:254" ht="27" customHeight="1">
      <c r="A138" s="28">
        <v>1474</v>
      </c>
      <c r="B138" s="29">
        <v>80161504</v>
      </c>
      <c r="C138" s="44" t="s">
        <v>143</v>
      </c>
      <c r="D138" s="28" t="s">
        <v>137</v>
      </c>
      <c r="E138" s="45" t="s">
        <v>138</v>
      </c>
      <c r="F138" s="46" t="s">
        <v>54</v>
      </c>
      <c r="G138" s="47" t="s">
        <v>39</v>
      </c>
      <c r="H138" s="48">
        <v>5000000</v>
      </c>
      <c r="I138" s="48">
        <v>5000000</v>
      </c>
      <c r="J138" s="49" t="s">
        <v>40</v>
      </c>
      <c r="K138" s="50" t="s">
        <v>41</v>
      </c>
      <c r="L138" s="38" t="s">
        <v>99</v>
      </c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254" ht="27" customHeight="1">
      <c r="A139" s="28">
        <v>1474</v>
      </c>
      <c r="B139" s="29">
        <v>80161504</v>
      </c>
      <c r="C139" s="44" t="s">
        <v>143</v>
      </c>
      <c r="D139" s="28" t="s">
        <v>52</v>
      </c>
      <c r="E139" s="45" t="s">
        <v>144</v>
      </c>
      <c r="F139" s="46" t="s">
        <v>54</v>
      </c>
      <c r="G139" s="47" t="s">
        <v>39</v>
      </c>
      <c r="H139" s="48">
        <v>1833334</v>
      </c>
      <c r="I139" s="48">
        <f>+H139</f>
        <v>1833334</v>
      </c>
      <c r="J139" s="49" t="s">
        <v>40</v>
      </c>
      <c r="K139" s="50" t="s">
        <v>41</v>
      </c>
      <c r="L139" s="38" t="s">
        <v>99</v>
      </c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1:254" ht="31.5">
      <c r="A140" s="28">
        <v>1474</v>
      </c>
      <c r="B140" s="29">
        <v>80161504</v>
      </c>
      <c r="C140" s="44" t="s">
        <v>145</v>
      </c>
      <c r="D140" s="28" t="s">
        <v>47</v>
      </c>
      <c r="E140" s="45" t="s">
        <v>50</v>
      </c>
      <c r="F140" s="46" t="s">
        <v>54</v>
      </c>
      <c r="G140" s="47" t="s">
        <v>39</v>
      </c>
      <c r="H140" s="48">
        <v>53900000</v>
      </c>
      <c r="I140" s="48">
        <f>+H140</f>
        <v>53900000</v>
      </c>
      <c r="J140" s="49" t="s">
        <v>40</v>
      </c>
      <c r="K140" s="50" t="s">
        <v>41</v>
      </c>
      <c r="L140" s="38" t="s">
        <v>99</v>
      </c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1:254" ht="24.75" customHeight="1">
      <c r="A141" s="28">
        <v>1474</v>
      </c>
      <c r="B141" s="29">
        <v>80161504</v>
      </c>
      <c r="C141" s="44" t="s">
        <v>146</v>
      </c>
      <c r="D141" s="28" t="s">
        <v>137</v>
      </c>
      <c r="E141" s="45" t="s">
        <v>147</v>
      </c>
      <c r="F141" s="46" t="s">
        <v>54</v>
      </c>
      <c r="G141" s="47" t="s">
        <v>39</v>
      </c>
      <c r="H141" s="48">
        <v>4500000</v>
      </c>
      <c r="I141" s="48">
        <v>4500000</v>
      </c>
      <c r="J141" s="49" t="s">
        <v>40</v>
      </c>
      <c r="K141" s="50" t="s">
        <v>41</v>
      </c>
      <c r="L141" s="38" t="s">
        <v>99</v>
      </c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1:254" ht="31.5">
      <c r="A142" s="28">
        <v>1474</v>
      </c>
      <c r="B142" s="29">
        <v>80161504</v>
      </c>
      <c r="C142" s="76" t="s">
        <v>263</v>
      </c>
      <c r="D142" s="28" t="s">
        <v>47</v>
      </c>
      <c r="E142" s="45" t="s">
        <v>79</v>
      </c>
      <c r="F142" s="46" t="s">
        <v>54</v>
      </c>
      <c r="G142" s="47" t="s">
        <v>39</v>
      </c>
      <c r="H142" s="48">
        <v>29512000</v>
      </c>
      <c r="I142" s="48">
        <v>29512000</v>
      </c>
      <c r="J142" s="49" t="s">
        <v>40</v>
      </c>
      <c r="K142" s="50" t="s">
        <v>41</v>
      </c>
      <c r="L142" s="38" t="s">
        <v>99</v>
      </c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1:254" ht="47.25">
      <c r="A143" s="28">
        <v>1474</v>
      </c>
      <c r="B143" s="29">
        <v>80161504</v>
      </c>
      <c r="C143" s="76" t="s">
        <v>263</v>
      </c>
      <c r="D143" s="28" t="s">
        <v>98</v>
      </c>
      <c r="E143" s="45" t="s">
        <v>308</v>
      </c>
      <c r="F143" s="46" t="s">
        <v>54</v>
      </c>
      <c r="G143" s="47" t="s">
        <v>39</v>
      </c>
      <c r="H143" s="48">
        <v>5410533</v>
      </c>
      <c r="I143" s="48">
        <f>+H143</f>
        <v>5410533</v>
      </c>
      <c r="J143" s="49" t="s">
        <v>40</v>
      </c>
      <c r="K143" s="50" t="s">
        <v>41</v>
      </c>
      <c r="L143" s="38" t="s">
        <v>99</v>
      </c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1:254" ht="31.5">
      <c r="A144" s="28">
        <v>1474</v>
      </c>
      <c r="B144" s="29">
        <v>80161504</v>
      </c>
      <c r="C144" s="44" t="s">
        <v>148</v>
      </c>
      <c r="D144" s="28" t="s">
        <v>47</v>
      </c>
      <c r="E144" s="45" t="s">
        <v>50</v>
      </c>
      <c r="F144" s="46" t="s">
        <v>54</v>
      </c>
      <c r="G144" s="47" t="s">
        <v>39</v>
      </c>
      <c r="H144" s="48">
        <v>54816667</v>
      </c>
      <c r="I144" s="48">
        <f>+H144</f>
        <v>54816667</v>
      </c>
      <c r="J144" s="49" t="s">
        <v>40</v>
      </c>
      <c r="K144" s="50" t="s">
        <v>41</v>
      </c>
      <c r="L144" s="38" t="s">
        <v>99</v>
      </c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1:254" ht="21.75" customHeight="1">
      <c r="A145" s="28">
        <v>1474</v>
      </c>
      <c r="B145" s="29">
        <v>80161504</v>
      </c>
      <c r="C145" s="44" t="s">
        <v>149</v>
      </c>
      <c r="D145" s="28" t="s">
        <v>137</v>
      </c>
      <c r="E145" s="45" t="s">
        <v>138</v>
      </c>
      <c r="F145" s="46" t="s">
        <v>54</v>
      </c>
      <c r="G145" s="47" t="s">
        <v>39</v>
      </c>
      <c r="H145" s="48">
        <v>4500000</v>
      </c>
      <c r="I145" s="48">
        <v>4500000</v>
      </c>
      <c r="J145" s="49" t="s">
        <v>40</v>
      </c>
      <c r="K145" s="50" t="s">
        <v>41</v>
      </c>
      <c r="L145" s="38" t="s">
        <v>99</v>
      </c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1:254" s="75" customFormat="1" ht="31.5">
      <c r="A146" s="28">
        <v>1474</v>
      </c>
      <c r="B146" s="29">
        <v>80161504</v>
      </c>
      <c r="C146" s="44" t="s">
        <v>327</v>
      </c>
      <c r="D146" s="28" t="s">
        <v>36</v>
      </c>
      <c r="E146" s="45" t="s">
        <v>289</v>
      </c>
      <c r="F146" s="46" t="s">
        <v>54</v>
      </c>
      <c r="G146" s="47" t="s">
        <v>39</v>
      </c>
      <c r="H146" s="48">
        <v>30450000</v>
      </c>
      <c r="I146" s="48">
        <f>+H146</f>
        <v>30450000</v>
      </c>
      <c r="J146" s="49" t="s">
        <v>40</v>
      </c>
      <c r="K146" s="50" t="s">
        <v>41</v>
      </c>
      <c r="L146" s="38" t="s">
        <v>99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  <c r="IC146" s="74"/>
      <c r="ID146" s="74"/>
      <c r="IE146" s="74"/>
      <c r="IF146" s="74"/>
      <c r="IG146" s="74"/>
      <c r="IH146" s="74"/>
      <c r="II146" s="74"/>
      <c r="IJ146" s="74"/>
      <c r="IK146" s="74"/>
      <c r="IL146" s="74"/>
      <c r="IM146" s="74"/>
      <c r="IN146" s="74"/>
      <c r="IO146" s="74"/>
      <c r="IP146" s="74"/>
      <c r="IQ146" s="74"/>
      <c r="IR146" s="74"/>
      <c r="IS146" s="74"/>
      <c r="IT146" s="74"/>
    </row>
    <row r="147" spans="1:254" s="75" customFormat="1" ht="31.5">
      <c r="A147" s="28">
        <v>1474</v>
      </c>
      <c r="B147" s="29">
        <v>80161504</v>
      </c>
      <c r="C147" s="44" t="s">
        <v>327</v>
      </c>
      <c r="D147" s="28" t="s">
        <v>98</v>
      </c>
      <c r="E147" s="45" t="s">
        <v>138</v>
      </c>
      <c r="F147" s="46" t="s">
        <v>54</v>
      </c>
      <c r="G147" s="47" t="s">
        <v>39</v>
      </c>
      <c r="H147" s="48">
        <v>4350000</v>
      </c>
      <c r="I147" s="48">
        <f>+H147</f>
        <v>4350000</v>
      </c>
      <c r="J147" s="49" t="s">
        <v>40</v>
      </c>
      <c r="K147" s="50" t="s">
        <v>41</v>
      </c>
      <c r="L147" s="38" t="s">
        <v>99</v>
      </c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</row>
    <row r="148" spans="1:254" ht="31.5">
      <c r="A148" s="28">
        <v>1474</v>
      </c>
      <c r="B148" s="29">
        <v>80161504</v>
      </c>
      <c r="C148" s="44" t="s">
        <v>150</v>
      </c>
      <c r="D148" s="28" t="s">
        <v>52</v>
      </c>
      <c r="E148" s="45" t="s">
        <v>60</v>
      </c>
      <c r="F148" s="46" t="s">
        <v>54</v>
      </c>
      <c r="G148" s="47" t="s">
        <v>39</v>
      </c>
      <c r="H148" s="48">
        <v>24348000</v>
      </c>
      <c r="I148" s="48">
        <f>+H148</f>
        <v>24348000</v>
      </c>
      <c r="J148" s="49" t="s">
        <v>40</v>
      </c>
      <c r="K148" s="50" t="s">
        <v>41</v>
      </c>
      <c r="L148" s="38" t="s">
        <v>99</v>
      </c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1:254" ht="47.25">
      <c r="A149" s="28">
        <v>1474</v>
      </c>
      <c r="B149" s="29">
        <v>80161504</v>
      </c>
      <c r="C149" s="44" t="s">
        <v>150</v>
      </c>
      <c r="D149" s="28" t="s">
        <v>126</v>
      </c>
      <c r="E149" s="45" t="s">
        <v>309</v>
      </c>
      <c r="F149" s="46" t="s">
        <v>54</v>
      </c>
      <c r="G149" s="47" t="s">
        <v>39</v>
      </c>
      <c r="H149" s="48">
        <v>16637800</v>
      </c>
      <c r="I149" s="48">
        <f>+H149</f>
        <v>16637800</v>
      </c>
      <c r="J149" s="49" t="s">
        <v>40</v>
      </c>
      <c r="K149" s="50" t="s">
        <v>41</v>
      </c>
      <c r="L149" s="38" t="s">
        <v>99</v>
      </c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1:254" ht="31.5">
      <c r="A150" s="28">
        <v>1474</v>
      </c>
      <c r="B150" s="29">
        <v>80161504</v>
      </c>
      <c r="C150" s="44" t="s">
        <v>151</v>
      </c>
      <c r="D150" s="28" t="s">
        <v>52</v>
      </c>
      <c r="E150" s="45" t="s">
        <v>79</v>
      </c>
      <c r="F150" s="46" t="s">
        <v>54</v>
      </c>
      <c r="G150" s="47" t="s">
        <v>39</v>
      </c>
      <c r="H150" s="48">
        <v>16800000</v>
      </c>
      <c r="I150" s="48">
        <v>16800000</v>
      </c>
      <c r="J150" s="49" t="s">
        <v>40</v>
      </c>
      <c r="K150" s="50" t="s">
        <v>41</v>
      </c>
      <c r="L150" s="38" t="s">
        <v>99</v>
      </c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1:254" ht="47.25">
      <c r="A151" s="28">
        <v>1474</v>
      </c>
      <c r="B151" s="29">
        <v>80161504</v>
      </c>
      <c r="C151" s="44" t="s">
        <v>151</v>
      </c>
      <c r="D151" s="28" t="s">
        <v>57</v>
      </c>
      <c r="E151" s="45" t="s">
        <v>310</v>
      </c>
      <c r="F151" s="46" t="s">
        <v>54</v>
      </c>
      <c r="G151" s="47" t="s">
        <v>39</v>
      </c>
      <c r="H151" s="48">
        <v>4760000</v>
      </c>
      <c r="I151" s="48">
        <f>+H151</f>
        <v>4760000</v>
      </c>
      <c r="J151" s="49" t="s">
        <v>40</v>
      </c>
      <c r="K151" s="50" t="s">
        <v>41</v>
      </c>
      <c r="L151" s="38" t="s">
        <v>99</v>
      </c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1:254" ht="31.5">
      <c r="A152" s="28">
        <v>1474</v>
      </c>
      <c r="B152" s="29">
        <v>80161504</v>
      </c>
      <c r="C152" s="44" t="s">
        <v>151</v>
      </c>
      <c r="D152" s="28" t="s">
        <v>47</v>
      </c>
      <c r="E152" s="45" t="s">
        <v>79</v>
      </c>
      <c r="F152" s="46" t="s">
        <v>54</v>
      </c>
      <c r="G152" s="47" t="s">
        <v>39</v>
      </c>
      <c r="H152" s="48">
        <v>16800000</v>
      </c>
      <c r="I152" s="48">
        <v>16800000</v>
      </c>
      <c r="J152" s="49" t="s">
        <v>40</v>
      </c>
      <c r="K152" s="50" t="s">
        <v>41</v>
      </c>
      <c r="L152" s="38" t="s">
        <v>99</v>
      </c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1:254" ht="47.25">
      <c r="A153" s="28">
        <v>1474</v>
      </c>
      <c r="B153" s="29">
        <v>80161504</v>
      </c>
      <c r="C153" s="44" t="s">
        <v>151</v>
      </c>
      <c r="D153" s="28" t="s">
        <v>57</v>
      </c>
      <c r="E153" s="45" t="s">
        <v>311</v>
      </c>
      <c r="F153" s="46" t="s">
        <v>54</v>
      </c>
      <c r="G153" s="47" t="s">
        <v>39</v>
      </c>
      <c r="H153" s="48">
        <v>2800000</v>
      </c>
      <c r="I153" s="48">
        <f>+H153</f>
        <v>2800000</v>
      </c>
      <c r="J153" s="49" t="s">
        <v>40</v>
      </c>
      <c r="K153" s="50" t="s">
        <v>41</v>
      </c>
      <c r="L153" s="38" t="s">
        <v>99</v>
      </c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1:12" s="51" customFormat="1" ht="36">
      <c r="A154" s="28">
        <v>1474</v>
      </c>
      <c r="B154" s="29">
        <v>80161504</v>
      </c>
      <c r="C154" s="52" t="s">
        <v>152</v>
      </c>
      <c r="D154" s="28" t="s">
        <v>47</v>
      </c>
      <c r="E154" s="53" t="s">
        <v>43</v>
      </c>
      <c r="F154" s="46" t="s">
        <v>54</v>
      </c>
      <c r="G154" s="47" t="s">
        <v>39</v>
      </c>
      <c r="H154" s="54">
        <v>24000000</v>
      </c>
      <c r="I154" s="54">
        <f>+H154</f>
        <v>24000000</v>
      </c>
      <c r="J154" s="49" t="s">
        <v>40</v>
      </c>
      <c r="K154" s="50" t="s">
        <v>41</v>
      </c>
      <c r="L154" s="38" t="s">
        <v>99</v>
      </c>
    </row>
    <row r="155" spans="1:12" s="51" customFormat="1" ht="36">
      <c r="A155" s="28">
        <v>1474</v>
      </c>
      <c r="B155" s="29">
        <v>80161504</v>
      </c>
      <c r="C155" s="52" t="s">
        <v>152</v>
      </c>
      <c r="D155" s="28" t="s">
        <v>95</v>
      </c>
      <c r="E155" s="53" t="s">
        <v>60</v>
      </c>
      <c r="F155" s="46" t="s">
        <v>54</v>
      </c>
      <c r="G155" s="47" t="s">
        <v>39</v>
      </c>
      <c r="H155" s="54">
        <v>36000000</v>
      </c>
      <c r="I155" s="54">
        <f>+H155</f>
        <v>36000000</v>
      </c>
      <c r="J155" s="49" t="s">
        <v>40</v>
      </c>
      <c r="K155" s="50" t="s">
        <v>41</v>
      </c>
      <c r="L155" s="38" t="s">
        <v>99</v>
      </c>
    </row>
    <row r="156" spans="1:254" ht="25.5">
      <c r="A156" s="28">
        <v>1474</v>
      </c>
      <c r="B156" s="29">
        <v>80161504</v>
      </c>
      <c r="C156" s="44" t="s">
        <v>153</v>
      </c>
      <c r="D156" s="28" t="s">
        <v>137</v>
      </c>
      <c r="E156" s="45" t="s">
        <v>138</v>
      </c>
      <c r="F156" s="46" t="s">
        <v>54</v>
      </c>
      <c r="G156" s="47" t="s">
        <v>39</v>
      </c>
      <c r="H156" s="48">
        <v>5500000</v>
      </c>
      <c r="I156" s="48">
        <v>5500000</v>
      </c>
      <c r="J156" s="49" t="s">
        <v>40</v>
      </c>
      <c r="K156" s="50" t="s">
        <v>41</v>
      </c>
      <c r="L156" s="38" t="s">
        <v>99</v>
      </c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1:254" ht="31.5">
      <c r="A157" s="28">
        <v>1474</v>
      </c>
      <c r="B157" s="29">
        <v>80161504</v>
      </c>
      <c r="C157" s="44" t="s">
        <v>154</v>
      </c>
      <c r="D157" s="28" t="s">
        <v>36</v>
      </c>
      <c r="E157" s="45" t="s">
        <v>79</v>
      </c>
      <c r="F157" s="46" t="s">
        <v>54</v>
      </c>
      <c r="G157" s="47" t="s">
        <v>39</v>
      </c>
      <c r="H157" s="48">
        <v>16800000</v>
      </c>
      <c r="I157" s="48">
        <v>16800000</v>
      </c>
      <c r="J157" s="49" t="s">
        <v>40</v>
      </c>
      <c r="K157" s="50" t="s">
        <v>41</v>
      </c>
      <c r="L157" s="38" t="s">
        <v>99</v>
      </c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1:254" ht="31.5">
      <c r="A158" s="28">
        <v>1474</v>
      </c>
      <c r="B158" s="29">
        <v>80161504</v>
      </c>
      <c r="C158" s="44" t="s">
        <v>154</v>
      </c>
      <c r="D158" s="28" t="s">
        <v>98</v>
      </c>
      <c r="E158" s="45" t="s">
        <v>138</v>
      </c>
      <c r="F158" s="46" t="s">
        <v>54</v>
      </c>
      <c r="G158" s="47" t="s">
        <v>39</v>
      </c>
      <c r="H158" s="48">
        <v>2100000</v>
      </c>
      <c r="I158" s="48">
        <f>+H158</f>
        <v>2100000</v>
      </c>
      <c r="J158" s="49" t="s">
        <v>40</v>
      </c>
      <c r="K158" s="50" t="s">
        <v>41</v>
      </c>
      <c r="L158" s="38" t="s">
        <v>99</v>
      </c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1:254" ht="31.5">
      <c r="A159" s="28">
        <v>1474</v>
      </c>
      <c r="B159" s="29">
        <v>80161504</v>
      </c>
      <c r="C159" s="44" t="s">
        <v>155</v>
      </c>
      <c r="D159" s="28" t="s">
        <v>47</v>
      </c>
      <c r="E159" s="45" t="s">
        <v>50</v>
      </c>
      <c r="F159" s="46" t="s">
        <v>54</v>
      </c>
      <c r="G159" s="47" t="s">
        <v>39</v>
      </c>
      <c r="H159" s="48">
        <v>69866333</v>
      </c>
      <c r="I159" s="48">
        <f>+H159</f>
        <v>69866333</v>
      </c>
      <c r="J159" s="49" t="s">
        <v>40</v>
      </c>
      <c r="K159" s="50" t="s">
        <v>41</v>
      </c>
      <c r="L159" s="38" t="s">
        <v>99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1:254" ht="25.5">
      <c r="A160" s="28">
        <v>1474</v>
      </c>
      <c r="B160" s="29">
        <v>80161504</v>
      </c>
      <c r="C160" s="44" t="s">
        <v>156</v>
      </c>
      <c r="D160" s="28" t="s">
        <v>137</v>
      </c>
      <c r="E160" s="45" t="s">
        <v>138</v>
      </c>
      <c r="F160" s="46" t="s">
        <v>54</v>
      </c>
      <c r="G160" s="47" t="s">
        <v>39</v>
      </c>
      <c r="H160" s="48">
        <v>7000000</v>
      </c>
      <c r="I160" s="48">
        <v>7000000</v>
      </c>
      <c r="J160" s="49" t="s">
        <v>40</v>
      </c>
      <c r="K160" s="50" t="s">
        <v>41</v>
      </c>
      <c r="L160" s="38" t="s">
        <v>99</v>
      </c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12" s="51" customFormat="1" ht="31.5">
      <c r="A161" s="28">
        <v>1474</v>
      </c>
      <c r="B161" s="29">
        <v>80161504</v>
      </c>
      <c r="C161" s="44" t="s">
        <v>157</v>
      </c>
      <c r="D161" s="28" t="s">
        <v>47</v>
      </c>
      <c r="E161" s="53" t="s">
        <v>50</v>
      </c>
      <c r="F161" s="46" t="s">
        <v>54</v>
      </c>
      <c r="G161" s="47" t="s">
        <v>39</v>
      </c>
      <c r="H161" s="54">
        <v>59800000</v>
      </c>
      <c r="I161" s="54">
        <f>+H161</f>
        <v>59800000</v>
      </c>
      <c r="J161" s="49" t="s">
        <v>40</v>
      </c>
      <c r="K161" s="50" t="s">
        <v>41</v>
      </c>
      <c r="L161" s="38" t="s">
        <v>99</v>
      </c>
    </row>
    <row r="162" spans="1:254" ht="25.5">
      <c r="A162" s="28">
        <v>1474</v>
      </c>
      <c r="B162" s="29">
        <v>80161504</v>
      </c>
      <c r="C162" s="44" t="s">
        <v>158</v>
      </c>
      <c r="D162" s="28" t="s">
        <v>137</v>
      </c>
      <c r="E162" s="45" t="s">
        <v>138</v>
      </c>
      <c r="F162" s="46" t="s">
        <v>54</v>
      </c>
      <c r="G162" s="47" t="s">
        <v>39</v>
      </c>
      <c r="H162" s="48">
        <v>5000000</v>
      </c>
      <c r="I162" s="48">
        <v>5000000</v>
      </c>
      <c r="J162" s="49" t="s">
        <v>40</v>
      </c>
      <c r="K162" s="50" t="s">
        <v>41</v>
      </c>
      <c r="L162" s="38" t="s">
        <v>99</v>
      </c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s="78" customFormat="1" ht="36">
      <c r="A163" s="28">
        <v>1474</v>
      </c>
      <c r="B163" s="29">
        <v>80161504</v>
      </c>
      <c r="C163" s="44" t="s">
        <v>159</v>
      </c>
      <c r="D163" s="28" t="s">
        <v>47</v>
      </c>
      <c r="E163" s="45" t="s">
        <v>79</v>
      </c>
      <c r="F163" s="46" t="s">
        <v>54</v>
      </c>
      <c r="G163" s="47" t="s">
        <v>39</v>
      </c>
      <c r="H163" s="48">
        <v>32464000</v>
      </c>
      <c r="I163" s="48">
        <v>32464000</v>
      </c>
      <c r="J163" s="49" t="s">
        <v>40</v>
      </c>
      <c r="K163" s="50" t="s">
        <v>41</v>
      </c>
      <c r="L163" s="38" t="s">
        <v>160</v>
      </c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</row>
    <row r="164" spans="1:254" s="78" customFormat="1" ht="47.25">
      <c r="A164" s="28">
        <v>1474</v>
      </c>
      <c r="B164" s="29">
        <v>80161504</v>
      </c>
      <c r="C164" s="44" t="s">
        <v>159</v>
      </c>
      <c r="D164" s="28" t="s">
        <v>98</v>
      </c>
      <c r="E164" s="45" t="s">
        <v>312</v>
      </c>
      <c r="F164" s="46" t="s">
        <v>54</v>
      </c>
      <c r="G164" s="47" t="s">
        <v>39</v>
      </c>
      <c r="H164" s="48">
        <v>7169133</v>
      </c>
      <c r="I164" s="48">
        <f>+H164</f>
        <v>7169133</v>
      </c>
      <c r="J164" s="49" t="s">
        <v>40</v>
      </c>
      <c r="K164" s="50" t="s">
        <v>41</v>
      </c>
      <c r="L164" s="38" t="s">
        <v>160</v>
      </c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</row>
    <row r="165" spans="1:254" s="78" customFormat="1" ht="36">
      <c r="A165" s="28">
        <v>1474</v>
      </c>
      <c r="B165" s="29">
        <v>80161504</v>
      </c>
      <c r="C165" s="44" t="s">
        <v>159</v>
      </c>
      <c r="D165" s="28" t="s">
        <v>47</v>
      </c>
      <c r="E165" s="45" t="s">
        <v>79</v>
      </c>
      <c r="F165" s="46" t="s">
        <v>54</v>
      </c>
      <c r="G165" s="47" t="s">
        <v>39</v>
      </c>
      <c r="H165" s="48">
        <v>32464000</v>
      </c>
      <c r="I165" s="48">
        <v>32464000</v>
      </c>
      <c r="J165" s="49" t="s">
        <v>40</v>
      </c>
      <c r="K165" s="50" t="s">
        <v>41</v>
      </c>
      <c r="L165" s="38" t="s">
        <v>160</v>
      </c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</row>
    <row r="166" spans="1:254" s="78" customFormat="1" ht="47.25">
      <c r="A166" s="28">
        <v>1474</v>
      </c>
      <c r="B166" s="29">
        <v>80161504</v>
      </c>
      <c r="C166" s="44" t="s">
        <v>159</v>
      </c>
      <c r="D166" s="28" t="s">
        <v>98</v>
      </c>
      <c r="E166" s="45" t="s">
        <v>313</v>
      </c>
      <c r="F166" s="46" t="s">
        <v>54</v>
      </c>
      <c r="G166" s="47" t="s">
        <v>39</v>
      </c>
      <c r="H166" s="48">
        <v>7304400</v>
      </c>
      <c r="I166" s="48">
        <f>+H166</f>
        <v>7304400</v>
      </c>
      <c r="J166" s="49" t="s">
        <v>40</v>
      </c>
      <c r="K166" s="50" t="s">
        <v>41</v>
      </c>
      <c r="L166" s="38" t="s">
        <v>160</v>
      </c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</row>
    <row r="167" spans="1:254" s="78" customFormat="1" ht="36">
      <c r="A167" s="28">
        <v>1474</v>
      </c>
      <c r="B167" s="29">
        <v>80161504</v>
      </c>
      <c r="C167" s="44" t="s">
        <v>159</v>
      </c>
      <c r="D167" s="28" t="s">
        <v>47</v>
      </c>
      <c r="E167" s="45" t="s">
        <v>79</v>
      </c>
      <c r="F167" s="46" t="s">
        <v>54</v>
      </c>
      <c r="G167" s="47" t="s">
        <v>39</v>
      </c>
      <c r="H167" s="48">
        <v>32464000</v>
      </c>
      <c r="I167" s="48">
        <v>32464000</v>
      </c>
      <c r="J167" s="49" t="s">
        <v>40</v>
      </c>
      <c r="K167" s="50" t="s">
        <v>41</v>
      </c>
      <c r="L167" s="38" t="s">
        <v>160</v>
      </c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</row>
    <row r="168" spans="1:254" s="78" customFormat="1" ht="47.25">
      <c r="A168" s="28">
        <v>1474</v>
      </c>
      <c r="B168" s="29">
        <v>80161504</v>
      </c>
      <c r="C168" s="44" t="s">
        <v>159</v>
      </c>
      <c r="D168" s="28" t="s">
        <v>98</v>
      </c>
      <c r="E168" s="45" t="s">
        <v>313</v>
      </c>
      <c r="F168" s="46" t="s">
        <v>54</v>
      </c>
      <c r="G168" s="47" t="s">
        <v>39</v>
      </c>
      <c r="H168" s="48">
        <v>7304400</v>
      </c>
      <c r="I168" s="48">
        <f>+H168</f>
        <v>7304400</v>
      </c>
      <c r="J168" s="49" t="s">
        <v>40</v>
      </c>
      <c r="K168" s="50" t="s">
        <v>41</v>
      </c>
      <c r="L168" s="38" t="s">
        <v>160</v>
      </c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</row>
    <row r="169" spans="1:254" s="78" customFormat="1" ht="36">
      <c r="A169" s="28">
        <v>1474</v>
      </c>
      <c r="B169" s="29">
        <v>80161504</v>
      </c>
      <c r="C169" s="44" t="s">
        <v>159</v>
      </c>
      <c r="D169" s="28" t="s">
        <v>47</v>
      </c>
      <c r="E169" s="45" t="s">
        <v>79</v>
      </c>
      <c r="F169" s="46" t="s">
        <v>54</v>
      </c>
      <c r="G169" s="47" t="s">
        <v>39</v>
      </c>
      <c r="H169" s="48">
        <v>32464000</v>
      </c>
      <c r="I169" s="48">
        <v>32464000</v>
      </c>
      <c r="J169" s="49" t="s">
        <v>40</v>
      </c>
      <c r="K169" s="50" t="s">
        <v>41</v>
      </c>
      <c r="L169" s="38" t="s">
        <v>160</v>
      </c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</row>
    <row r="170" spans="1:254" s="78" customFormat="1" ht="47.25">
      <c r="A170" s="28">
        <v>1474</v>
      </c>
      <c r="B170" s="29">
        <v>80161504</v>
      </c>
      <c r="C170" s="44" t="s">
        <v>159</v>
      </c>
      <c r="D170" s="28" t="s">
        <v>98</v>
      </c>
      <c r="E170" s="45" t="s">
        <v>314</v>
      </c>
      <c r="F170" s="46" t="s">
        <v>54</v>
      </c>
      <c r="G170" s="47" t="s">
        <v>39</v>
      </c>
      <c r="H170" s="48">
        <v>6898600</v>
      </c>
      <c r="I170" s="48">
        <f>+H170</f>
        <v>6898600</v>
      </c>
      <c r="J170" s="49" t="s">
        <v>40</v>
      </c>
      <c r="K170" s="50" t="s">
        <v>41</v>
      </c>
      <c r="L170" s="38" t="s">
        <v>160</v>
      </c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</row>
    <row r="171" spans="1:254" s="78" customFormat="1" ht="36">
      <c r="A171" s="28">
        <v>1474</v>
      </c>
      <c r="B171" s="29">
        <v>80161504</v>
      </c>
      <c r="C171" s="44" t="s">
        <v>161</v>
      </c>
      <c r="D171" s="28" t="s">
        <v>47</v>
      </c>
      <c r="E171" s="45" t="s">
        <v>79</v>
      </c>
      <c r="F171" s="46" t="s">
        <v>54</v>
      </c>
      <c r="G171" s="47" t="s">
        <v>39</v>
      </c>
      <c r="H171" s="48">
        <v>32464000</v>
      </c>
      <c r="I171" s="48">
        <v>32464000</v>
      </c>
      <c r="J171" s="49" t="s">
        <v>40</v>
      </c>
      <c r="K171" s="50" t="s">
        <v>41</v>
      </c>
      <c r="L171" s="38" t="s">
        <v>160</v>
      </c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</row>
    <row r="172" spans="1:254" s="78" customFormat="1" ht="47.25">
      <c r="A172" s="28">
        <v>1474</v>
      </c>
      <c r="B172" s="29">
        <v>80161504</v>
      </c>
      <c r="C172" s="44" t="s">
        <v>161</v>
      </c>
      <c r="D172" s="28" t="s">
        <v>98</v>
      </c>
      <c r="E172" s="45" t="s">
        <v>312</v>
      </c>
      <c r="F172" s="46" t="s">
        <v>54</v>
      </c>
      <c r="G172" s="47" t="s">
        <v>39</v>
      </c>
      <c r="H172" s="48">
        <v>7169133</v>
      </c>
      <c r="I172" s="48">
        <f>+H172</f>
        <v>7169133</v>
      </c>
      <c r="J172" s="49" t="s">
        <v>40</v>
      </c>
      <c r="K172" s="50" t="s">
        <v>41</v>
      </c>
      <c r="L172" s="38" t="s">
        <v>160</v>
      </c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</row>
    <row r="173" spans="1:254" s="78" customFormat="1" ht="36">
      <c r="A173" s="28">
        <v>1474</v>
      </c>
      <c r="B173" s="29">
        <v>80161504</v>
      </c>
      <c r="C173" s="44" t="s">
        <v>161</v>
      </c>
      <c r="D173" s="28" t="s">
        <v>47</v>
      </c>
      <c r="E173" s="45" t="s">
        <v>79</v>
      </c>
      <c r="F173" s="46" t="s">
        <v>54</v>
      </c>
      <c r="G173" s="47" t="s">
        <v>39</v>
      </c>
      <c r="H173" s="48">
        <v>32464000</v>
      </c>
      <c r="I173" s="48">
        <v>32464000</v>
      </c>
      <c r="J173" s="49" t="s">
        <v>40</v>
      </c>
      <c r="K173" s="50" t="s">
        <v>41</v>
      </c>
      <c r="L173" s="38" t="s">
        <v>160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</row>
    <row r="174" spans="1:254" s="78" customFormat="1" ht="47.25">
      <c r="A174" s="28">
        <v>1474</v>
      </c>
      <c r="B174" s="29">
        <v>80161504</v>
      </c>
      <c r="C174" s="44" t="s">
        <v>161</v>
      </c>
      <c r="D174" s="28" t="s">
        <v>98</v>
      </c>
      <c r="E174" s="45" t="s">
        <v>314</v>
      </c>
      <c r="F174" s="46" t="s">
        <v>54</v>
      </c>
      <c r="G174" s="47" t="s">
        <v>39</v>
      </c>
      <c r="H174" s="48">
        <v>6898600</v>
      </c>
      <c r="I174" s="48">
        <f>+H174</f>
        <v>6898600</v>
      </c>
      <c r="J174" s="49" t="s">
        <v>40</v>
      </c>
      <c r="K174" s="50" t="s">
        <v>41</v>
      </c>
      <c r="L174" s="38" t="s">
        <v>160</v>
      </c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</row>
    <row r="175" spans="1:254" s="78" customFormat="1" ht="36">
      <c r="A175" s="28">
        <v>1474</v>
      </c>
      <c r="B175" s="29">
        <v>80161504</v>
      </c>
      <c r="C175" s="44" t="s">
        <v>161</v>
      </c>
      <c r="D175" s="28" t="s">
        <v>47</v>
      </c>
      <c r="E175" s="45" t="s">
        <v>79</v>
      </c>
      <c r="F175" s="46" t="s">
        <v>54</v>
      </c>
      <c r="G175" s="47" t="s">
        <v>39</v>
      </c>
      <c r="H175" s="48">
        <v>32464000</v>
      </c>
      <c r="I175" s="48">
        <v>32464000</v>
      </c>
      <c r="J175" s="49" t="s">
        <v>40</v>
      </c>
      <c r="K175" s="50" t="s">
        <v>41</v>
      </c>
      <c r="L175" s="38" t="s">
        <v>160</v>
      </c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</row>
    <row r="176" spans="1:254" s="78" customFormat="1" ht="47.25">
      <c r="A176" s="28">
        <v>1474</v>
      </c>
      <c r="B176" s="29">
        <v>80161504</v>
      </c>
      <c r="C176" s="44" t="s">
        <v>161</v>
      </c>
      <c r="D176" s="28" t="s">
        <v>98</v>
      </c>
      <c r="E176" s="45" t="s">
        <v>315</v>
      </c>
      <c r="F176" s="46" t="s">
        <v>54</v>
      </c>
      <c r="G176" s="47" t="s">
        <v>39</v>
      </c>
      <c r="H176" s="48">
        <v>7439667</v>
      </c>
      <c r="I176" s="48">
        <f>+H176</f>
        <v>7439667</v>
      </c>
      <c r="J176" s="49" t="s">
        <v>40</v>
      </c>
      <c r="K176" s="50" t="s">
        <v>41</v>
      </c>
      <c r="L176" s="38" t="s">
        <v>160</v>
      </c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</row>
    <row r="177" spans="1:254" s="78" customFormat="1" ht="36">
      <c r="A177" s="28">
        <v>1474</v>
      </c>
      <c r="B177" s="29">
        <v>80161504</v>
      </c>
      <c r="C177" s="44" t="s">
        <v>161</v>
      </c>
      <c r="D177" s="28" t="s">
        <v>47</v>
      </c>
      <c r="E177" s="45" t="s">
        <v>79</v>
      </c>
      <c r="F177" s="46" t="s">
        <v>54</v>
      </c>
      <c r="G177" s="47" t="s">
        <v>39</v>
      </c>
      <c r="H177" s="48">
        <v>32464000</v>
      </c>
      <c r="I177" s="48">
        <v>32464000</v>
      </c>
      <c r="J177" s="49" t="s">
        <v>40</v>
      </c>
      <c r="K177" s="50" t="s">
        <v>41</v>
      </c>
      <c r="L177" s="38" t="s">
        <v>160</v>
      </c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</row>
    <row r="178" spans="1:254" s="78" customFormat="1" ht="47.25">
      <c r="A178" s="28">
        <v>1474</v>
      </c>
      <c r="B178" s="29">
        <v>80161504</v>
      </c>
      <c r="C178" s="44" t="s">
        <v>161</v>
      </c>
      <c r="D178" s="28" t="s">
        <v>57</v>
      </c>
      <c r="E178" s="45" t="s">
        <v>314</v>
      </c>
      <c r="F178" s="46" t="s">
        <v>54</v>
      </c>
      <c r="G178" s="47" t="s">
        <v>39</v>
      </c>
      <c r="H178" s="48">
        <v>6898600</v>
      </c>
      <c r="I178" s="48">
        <f>+H178</f>
        <v>6898600</v>
      </c>
      <c r="J178" s="49" t="s">
        <v>40</v>
      </c>
      <c r="K178" s="50" t="s">
        <v>41</v>
      </c>
      <c r="L178" s="38" t="s">
        <v>160</v>
      </c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</row>
    <row r="179" spans="1:254" ht="36">
      <c r="A179" s="28">
        <v>1474</v>
      </c>
      <c r="B179" s="29">
        <v>80161504</v>
      </c>
      <c r="C179" s="44" t="s">
        <v>316</v>
      </c>
      <c r="D179" s="28" t="s">
        <v>47</v>
      </c>
      <c r="E179" s="45" t="s">
        <v>56</v>
      </c>
      <c r="F179" s="46" t="s">
        <v>54</v>
      </c>
      <c r="G179" s="47" t="s">
        <v>39</v>
      </c>
      <c r="H179" s="48">
        <f>32464000-4058000</f>
        <v>28406000</v>
      </c>
      <c r="I179" s="48">
        <f>+H179</f>
        <v>28406000</v>
      </c>
      <c r="J179" s="49" t="s">
        <v>40</v>
      </c>
      <c r="K179" s="50" t="s">
        <v>41</v>
      </c>
      <c r="L179" s="38" t="s">
        <v>99</v>
      </c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ht="63">
      <c r="A180" s="28">
        <v>1474</v>
      </c>
      <c r="B180" s="29">
        <v>80161504</v>
      </c>
      <c r="C180" s="44" t="s">
        <v>316</v>
      </c>
      <c r="D180" s="28" t="s">
        <v>57</v>
      </c>
      <c r="E180" s="45" t="s">
        <v>271</v>
      </c>
      <c r="F180" s="46" t="s">
        <v>54</v>
      </c>
      <c r="G180" s="47" t="s">
        <v>39</v>
      </c>
      <c r="H180" s="48">
        <v>10415533</v>
      </c>
      <c r="I180" s="48">
        <f>+H180</f>
        <v>10415533</v>
      </c>
      <c r="J180" s="49" t="s">
        <v>40</v>
      </c>
      <c r="K180" s="50" t="s">
        <v>41</v>
      </c>
      <c r="L180" s="38" t="s">
        <v>99</v>
      </c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ht="36">
      <c r="A181" s="28">
        <v>1474</v>
      </c>
      <c r="B181" s="29">
        <v>80161504</v>
      </c>
      <c r="C181" s="44" t="s">
        <v>162</v>
      </c>
      <c r="D181" s="28" t="s">
        <v>47</v>
      </c>
      <c r="E181" s="45" t="s">
        <v>56</v>
      </c>
      <c r="F181" s="46" t="s">
        <v>54</v>
      </c>
      <c r="G181" s="47" t="s">
        <v>39</v>
      </c>
      <c r="H181" s="48">
        <v>28406000</v>
      </c>
      <c r="I181" s="48">
        <v>28406000</v>
      </c>
      <c r="J181" s="49" t="s">
        <v>40</v>
      </c>
      <c r="K181" s="50" t="s">
        <v>41</v>
      </c>
      <c r="L181" s="38" t="s">
        <v>99</v>
      </c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ht="63">
      <c r="A182" s="28">
        <v>1474</v>
      </c>
      <c r="B182" s="29">
        <v>80161504</v>
      </c>
      <c r="C182" s="44" t="s">
        <v>162</v>
      </c>
      <c r="D182" s="28" t="s">
        <v>57</v>
      </c>
      <c r="E182" s="45" t="s">
        <v>271</v>
      </c>
      <c r="F182" s="46" t="s">
        <v>54</v>
      </c>
      <c r="G182" s="47" t="s">
        <v>39</v>
      </c>
      <c r="H182" s="48">
        <v>10415533</v>
      </c>
      <c r="I182" s="48">
        <f>+H182</f>
        <v>10415533</v>
      </c>
      <c r="J182" s="49" t="s">
        <v>40</v>
      </c>
      <c r="K182" s="50" t="s">
        <v>41</v>
      </c>
      <c r="L182" s="38" t="s">
        <v>99</v>
      </c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ht="36">
      <c r="A183" s="28">
        <v>1474</v>
      </c>
      <c r="B183" s="29">
        <v>80161504</v>
      </c>
      <c r="C183" s="44" t="s">
        <v>163</v>
      </c>
      <c r="D183" s="28" t="s">
        <v>52</v>
      </c>
      <c r="E183" s="45" t="s">
        <v>79</v>
      </c>
      <c r="F183" s="46" t="s">
        <v>54</v>
      </c>
      <c r="G183" s="47" t="s">
        <v>39</v>
      </c>
      <c r="H183" s="48">
        <v>16800000</v>
      </c>
      <c r="I183" s="48">
        <v>16800000</v>
      </c>
      <c r="J183" s="49" t="s">
        <v>40</v>
      </c>
      <c r="K183" s="50" t="s">
        <v>41</v>
      </c>
      <c r="L183" s="38" t="s">
        <v>99</v>
      </c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ht="47.25">
      <c r="A184" s="28">
        <v>1474</v>
      </c>
      <c r="B184" s="29">
        <v>80161504</v>
      </c>
      <c r="C184" s="44" t="s">
        <v>163</v>
      </c>
      <c r="D184" s="28" t="s">
        <v>57</v>
      </c>
      <c r="E184" s="45" t="s">
        <v>292</v>
      </c>
      <c r="F184" s="46" t="s">
        <v>54</v>
      </c>
      <c r="G184" s="47" t="s">
        <v>39</v>
      </c>
      <c r="H184" s="48">
        <v>4690000</v>
      </c>
      <c r="I184" s="48">
        <f>+H184</f>
        <v>4690000</v>
      </c>
      <c r="J184" s="49" t="s">
        <v>40</v>
      </c>
      <c r="K184" s="50" t="s">
        <v>41</v>
      </c>
      <c r="L184" s="38" t="s">
        <v>99</v>
      </c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2" s="79" customFormat="1" ht="33" customHeight="1">
      <c r="A185" s="28">
        <v>1474</v>
      </c>
      <c r="B185" s="29">
        <v>80161504</v>
      </c>
      <c r="C185" s="35" t="s">
        <v>164</v>
      </c>
      <c r="D185" s="28" t="s">
        <v>47</v>
      </c>
      <c r="E185" s="53" t="s">
        <v>50</v>
      </c>
      <c r="F185" s="46" t="s">
        <v>54</v>
      </c>
      <c r="G185" s="47" t="s">
        <v>39</v>
      </c>
      <c r="H185" s="48">
        <v>49000000</v>
      </c>
      <c r="I185" s="48">
        <f>+H185</f>
        <v>49000000</v>
      </c>
      <c r="J185" s="49" t="s">
        <v>40</v>
      </c>
      <c r="K185" s="50" t="s">
        <v>41</v>
      </c>
      <c r="L185" s="38" t="s">
        <v>160</v>
      </c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54" s="78" customFormat="1" ht="33" customHeight="1">
      <c r="A186" s="28">
        <v>1474</v>
      </c>
      <c r="B186" s="29">
        <v>80161504</v>
      </c>
      <c r="C186" s="44" t="s">
        <v>165</v>
      </c>
      <c r="D186" s="28" t="s">
        <v>137</v>
      </c>
      <c r="E186" s="45" t="s">
        <v>138</v>
      </c>
      <c r="F186" s="46" t="s">
        <v>54</v>
      </c>
      <c r="G186" s="47" t="s">
        <v>39</v>
      </c>
      <c r="H186" s="48">
        <v>4500000</v>
      </c>
      <c r="I186" s="48">
        <v>4500000</v>
      </c>
      <c r="J186" s="49" t="s">
        <v>40</v>
      </c>
      <c r="K186" s="50" t="s">
        <v>41</v>
      </c>
      <c r="L186" s="38" t="s">
        <v>160</v>
      </c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</row>
    <row r="187" spans="1:254" s="78" customFormat="1" ht="36">
      <c r="A187" s="28">
        <v>1474</v>
      </c>
      <c r="B187" s="29">
        <v>80161504</v>
      </c>
      <c r="C187" s="52" t="s">
        <v>166</v>
      </c>
      <c r="D187" s="28" t="s">
        <v>47</v>
      </c>
      <c r="E187" s="45" t="s">
        <v>79</v>
      </c>
      <c r="F187" s="46" t="s">
        <v>54</v>
      </c>
      <c r="G187" s="47" t="s">
        <v>39</v>
      </c>
      <c r="H187" s="48">
        <v>32464000</v>
      </c>
      <c r="I187" s="48">
        <v>32464000</v>
      </c>
      <c r="J187" s="49" t="s">
        <v>40</v>
      </c>
      <c r="K187" s="50" t="s">
        <v>41</v>
      </c>
      <c r="L187" s="38" t="s">
        <v>160</v>
      </c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</row>
    <row r="188" spans="1:254" s="78" customFormat="1" ht="47.25">
      <c r="A188" s="28">
        <v>1474</v>
      </c>
      <c r="B188" s="29">
        <v>80161504</v>
      </c>
      <c r="C188" s="52" t="s">
        <v>166</v>
      </c>
      <c r="D188" s="28" t="s">
        <v>98</v>
      </c>
      <c r="E188" s="45" t="s">
        <v>294</v>
      </c>
      <c r="F188" s="46" t="s">
        <v>54</v>
      </c>
      <c r="G188" s="47" t="s">
        <v>39</v>
      </c>
      <c r="H188" s="48">
        <v>7845467</v>
      </c>
      <c r="I188" s="48">
        <f>+H188</f>
        <v>7845467</v>
      </c>
      <c r="J188" s="49" t="s">
        <v>40</v>
      </c>
      <c r="K188" s="50" t="s">
        <v>41</v>
      </c>
      <c r="L188" s="38" t="s">
        <v>160</v>
      </c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</row>
    <row r="189" spans="1:254" s="78" customFormat="1" ht="36">
      <c r="A189" s="28">
        <v>1474</v>
      </c>
      <c r="B189" s="29">
        <v>80161504</v>
      </c>
      <c r="C189" s="52" t="s">
        <v>166</v>
      </c>
      <c r="D189" s="28" t="s">
        <v>47</v>
      </c>
      <c r="E189" s="45" t="s">
        <v>79</v>
      </c>
      <c r="F189" s="46" t="s">
        <v>54</v>
      </c>
      <c r="G189" s="47" t="s">
        <v>39</v>
      </c>
      <c r="H189" s="48">
        <v>32464000</v>
      </c>
      <c r="I189" s="48">
        <v>32464000</v>
      </c>
      <c r="J189" s="49" t="s">
        <v>40</v>
      </c>
      <c r="K189" s="50" t="s">
        <v>41</v>
      </c>
      <c r="L189" s="38" t="s">
        <v>160</v>
      </c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</row>
    <row r="190" spans="1:254" s="78" customFormat="1" ht="47.25">
      <c r="A190" s="28">
        <v>1474</v>
      </c>
      <c r="B190" s="29">
        <v>80161504</v>
      </c>
      <c r="C190" s="52" t="s">
        <v>166</v>
      </c>
      <c r="D190" s="28" t="s">
        <v>98</v>
      </c>
      <c r="E190" s="45" t="s">
        <v>315</v>
      </c>
      <c r="F190" s="46" t="s">
        <v>54</v>
      </c>
      <c r="G190" s="47" t="s">
        <v>39</v>
      </c>
      <c r="H190" s="48">
        <v>7439667</v>
      </c>
      <c r="I190" s="48">
        <f>+H190</f>
        <v>7439667</v>
      </c>
      <c r="J190" s="49" t="s">
        <v>40</v>
      </c>
      <c r="K190" s="50" t="s">
        <v>41</v>
      </c>
      <c r="L190" s="38" t="s">
        <v>160</v>
      </c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</row>
    <row r="191" spans="1:254" s="78" customFormat="1" ht="36">
      <c r="A191" s="28">
        <v>1474</v>
      </c>
      <c r="B191" s="29">
        <v>80161504</v>
      </c>
      <c r="C191" s="52" t="s">
        <v>166</v>
      </c>
      <c r="D191" s="28" t="s">
        <v>47</v>
      </c>
      <c r="E191" s="45" t="s">
        <v>79</v>
      </c>
      <c r="F191" s="46" t="s">
        <v>54</v>
      </c>
      <c r="G191" s="47" t="s">
        <v>39</v>
      </c>
      <c r="H191" s="48">
        <v>32464000</v>
      </c>
      <c r="I191" s="48">
        <v>32464000</v>
      </c>
      <c r="J191" s="49" t="s">
        <v>40</v>
      </c>
      <c r="K191" s="50" t="s">
        <v>41</v>
      </c>
      <c r="L191" s="38" t="s">
        <v>160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</row>
    <row r="192" spans="1:254" s="78" customFormat="1" ht="47.25">
      <c r="A192" s="28">
        <v>1474</v>
      </c>
      <c r="B192" s="29">
        <v>80161504</v>
      </c>
      <c r="C192" s="52" t="s">
        <v>166</v>
      </c>
      <c r="D192" s="28" t="s">
        <v>98</v>
      </c>
      <c r="E192" s="45" t="s">
        <v>314</v>
      </c>
      <c r="F192" s="46" t="s">
        <v>54</v>
      </c>
      <c r="G192" s="47" t="s">
        <v>39</v>
      </c>
      <c r="H192" s="48">
        <v>6898600</v>
      </c>
      <c r="I192" s="48">
        <f>+H192</f>
        <v>6898600</v>
      </c>
      <c r="J192" s="49" t="s">
        <v>40</v>
      </c>
      <c r="K192" s="50" t="s">
        <v>41</v>
      </c>
      <c r="L192" s="38" t="s">
        <v>160</v>
      </c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</row>
    <row r="193" spans="1:12" s="51" customFormat="1" ht="31.5">
      <c r="A193" s="28">
        <v>1474</v>
      </c>
      <c r="B193" s="29">
        <v>80161504</v>
      </c>
      <c r="C193" s="44" t="s">
        <v>167</v>
      </c>
      <c r="D193" s="28" t="s">
        <v>47</v>
      </c>
      <c r="E193" s="45" t="s">
        <v>79</v>
      </c>
      <c r="F193" s="46" t="s">
        <v>54</v>
      </c>
      <c r="G193" s="47" t="s">
        <v>39</v>
      </c>
      <c r="H193" s="54">
        <v>22960000</v>
      </c>
      <c r="I193" s="48">
        <f>+H193</f>
        <v>22960000</v>
      </c>
      <c r="J193" s="49" t="s">
        <v>40</v>
      </c>
      <c r="K193" s="50" t="s">
        <v>41</v>
      </c>
      <c r="L193" s="38" t="s">
        <v>99</v>
      </c>
    </row>
    <row r="194" spans="1:254" s="75" customFormat="1" ht="47.25">
      <c r="A194" s="28">
        <v>1474</v>
      </c>
      <c r="B194" s="29">
        <v>80161504</v>
      </c>
      <c r="C194" s="44" t="s">
        <v>167</v>
      </c>
      <c r="D194" s="28" t="s">
        <v>98</v>
      </c>
      <c r="E194" s="45" t="s">
        <v>317</v>
      </c>
      <c r="F194" s="46" t="s">
        <v>54</v>
      </c>
      <c r="G194" s="47" t="s">
        <v>39</v>
      </c>
      <c r="H194" s="48">
        <v>4496333</v>
      </c>
      <c r="I194" s="48">
        <f>+H194</f>
        <v>4496333</v>
      </c>
      <c r="J194" s="49" t="s">
        <v>40</v>
      </c>
      <c r="K194" s="50" t="s">
        <v>41</v>
      </c>
      <c r="L194" s="38" t="s">
        <v>99</v>
      </c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4"/>
      <c r="II194" s="74"/>
      <c r="IJ194" s="74"/>
      <c r="IK194" s="74"/>
      <c r="IL194" s="74"/>
      <c r="IM194" s="74"/>
      <c r="IN194" s="74"/>
      <c r="IO194" s="74"/>
      <c r="IP194" s="74"/>
      <c r="IQ194" s="74"/>
      <c r="IR194" s="74"/>
      <c r="IS194" s="74"/>
      <c r="IT194" s="74"/>
    </row>
    <row r="195" spans="1:254" s="75" customFormat="1" ht="48">
      <c r="A195" s="28">
        <v>1474</v>
      </c>
      <c r="B195" s="29">
        <v>80161504</v>
      </c>
      <c r="C195" s="44" t="s">
        <v>168</v>
      </c>
      <c r="D195" s="28" t="s">
        <v>52</v>
      </c>
      <c r="E195" s="45" t="s">
        <v>56</v>
      </c>
      <c r="F195" s="46" t="s">
        <v>54</v>
      </c>
      <c r="G195" s="47" t="s">
        <v>39</v>
      </c>
      <c r="H195" s="48">
        <v>11900000</v>
      </c>
      <c r="I195" s="48">
        <v>11900000</v>
      </c>
      <c r="J195" s="49" t="s">
        <v>40</v>
      </c>
      <c r="K195" s="50" t="s">
        <v>41</v>
      </c>
      <c r="L195" s="38" t="s">
        <v>99</v>
      </c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  <c r="HP195" s="74"/>
      <c r="HQ195" s="74"/>
      <c r="HR195" s="74"/>
      <c r="HS195" s="74"/>
      <c r="HT195" s="74"/>
      <c r="HU195" s="74"/>
      <c r="HV195" s="74"/>
      <c r="HW195" s="74"/>
      <c r="HX195" s="74"/>
      <c r="HY195" s="74"/>
      <c r="HZ195" s="74"/>
      <c r="IA195" s="74"/>
      <c r="IB195" s="74"/>
      <c r="IC195" s="74"/>
      <c r="ID195" s="74"/>
      <c r="IE195" s="74"/>
      <c r="IF195" s="74"/>
      <c r="IG195" s="74"/>
      <c r="IH195" s="74"/>
      <c r="II195" s="74"/>
      <c r="IJ195" s="74"/>
      <c r="IK195" s="74"/>
      <c r="IL195" s="74"/>
      <c r="IM195" s="74"/>
      <c r="IN195" s="74"/>
      <c r="IO195" s="74"/>
      <c r="IP195" s="74"/>
      <c r="IQ195" s="74"/>
      <c r="IR195" s="74"/>
      <c r="IS195" s="74"/>
      <c r="IT195" s="74"/>
    </row>
    <row r="196" spans="1:254" s="75" customFormat="1" ht="48">
      <c r="A196" s="28">
        <v>1474</v>
      </c>
      <c r="B196" s="29">
        <v>80161504</v>
      </c>
      <c r="C196" s="44" t="s">
        <v>168</v>
      </c>
      <c r="D196" s="28" t="s">
        <v>61</v>
      </c>
      <c r="E196" s="45" t="s">
        <v>318</v>
      </c>
      <c r="F196" s="46" t="s">
        <v>54</v>
      </c>
      <c r="G196" s="47" t="s">
        <v>39</v>
      </c>
      <c r="H196" s="48">
        <v>5270000</v>
      </c>
      <c r="I196" s="48">
        <f>+H196</f>
        <v>5270000</v>
      </c>
      <c r="J196" s="49" t="s">
        <v>40</v>
      </c>
      <c r="K196" s="50" t="s">
        <v>41</v>
      </c>
      <c r="L196" s="38" t="s">
        <v>99</v>
      </c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  <c r="HP196" s="74"/>
      <c r="HQ196" s="74"/>
      <c r="HR196" s="74"/>
      <c r="HS196" s="74"/>
      <c r="HT196" s="74"/>
      <c r="HU196" s="74"/>
      <c r="HV196" s="74"/>
      <c r="HW196" s="74"/>
      <c r="HX196" s="74"/>
      <c r="HY196" s="74"/>
      <c r="HZ196" s="74"/>
      <c r="IA196" s="74"/>
      <c r="IB196" s="74"/>
      <c r="IC196" s="74"/>
      <c r="ID196" s="74"/>
      <c r="IE196" s="74"/>
      <c r="IF196" s="74"/>
      <c r="IG196" s="74"/>
      <c r="IH196" s="74"/>
      <c r="II196" s="74"/>
      <c r="IJ196" s="74"/>
      <c r="IK196" s="74"/>
      <c r="IL196" s="74"/>
      <c r="IM196" s="74"/>
      <c r="IN196" s="74"/>
      <c r="IO196" s="74"/>
      <c r="IP196" s="74"/>
      <c r="IQ196" s="74"/>
      <c r="IR196" s="74"/>
      <c r="IS196" s="74"/>
      <c r="IT196" s="74"/>
    </row>
    <row r="197" spans="1:254" s="75" customFormat="1" ht="31.5">
      <c r="A197" s="28">
        <v>1474</v>
      </c>
      <c r="B197" s="29">
        <v>80161504</v>
      </c>
      <c r="C197" s="39" t="s">
        <v>169</v>
      </c>
      <c r="D197" s="28" t="s">
        <v>47</v>
      </c>
      <c r="E197" s="45" t="s">
        <v>79</v>
      </c>
      <c r="F197" s="46" t="s">
        <v>54</v>
      </c>
      <c r="G197" s="47" t="s">
        <v>39</v>
      </c>
      <c r="H197" s="48">
        <v>32464000</v>
      </c>
      <c r="I197" s="48">
        <v>32464000</v>
      </c>
      <c r="J197" s="49" t="s">
        <v>40</v>
      </c>
      <c r="K197" s="50" t="s">
        <v>41</v>
      </c>
      <c r="L197" s="38" t="s">
        <v>99</v>
      </c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  <c r="HP197" s="74"/>
      <c r="HQ197" s="74"/>
      <c r="HR197" s="74"/>
      <c r="HS197" s="74"/>
      <c r="HT197" s="74"/>
      <c r="HU197" s="74"/>
      <c r="HV197" s="74"/>
      <c r="HW197" s="74"/>
      <c r="HX197" s="74"/>
      <c r="HY197" s="74"/>
      <c r="HZ197" s="74"/>
      <c r="IA197" s="74"/>
      <c r="IB197" s="74"/>
      <c r="IC197" s="74"/>
      <c r="ID197" s="74"/>
      <c r="IE197" s="74"/>
      <c r="IF197" s="74"/>
      <c r="IG197" s="74"/>
      <c r="IH197" s="74"/>
      <c r="II197" s="74"/>
      <c r="IJ197" s="74"/>
      <c r="IK197" s="74"/>
      <c r="IL197" s="74"/>
      <c r="IM197" s="74"/>
      <c r="IN197" s="74"/>
      <c r="IO197" s="74"/>
      <c r="IP197" s="74"/>
      <c r="IQ197" s="74"/>
      <c r="IR197" s="74"/>
      <c r="IS197" s="74"/>
      <c r="IT197" s="74"/>
    </row>
    <row r="198" spans="1:254" s="75" customFormat="1" ht="47.25">
      <c r="A198" s="28">
        <v>1474</v>
      </c>
      <c r="B198" s="29">
        <v>80161504</v>
      </c>
      <c r="C198" s="39" t="s">
        <v>169</v>
      </c>
      <c r="D198" s="28" t="s">
        <v>98</v>
      </c>
      <c r="E198" s="45" t="s">
        <v>319</v>
      </c>
      <c r="F198" s="46" t="s">
        <v>54</v>
      </c>
      <c r="G198" s="47" t="s">
        <v>39</v>
      </c>
      <c r="H198" s="48">
        <v>6087000</v>
      </c>
      <c r="I198" s="48">
        <f>+H198</f>
        <v>6087000</v>
      </c>
      <c r="J198" s="49" t="s">
        <v>40</v>
      </c>
      <c r="K198" s="50" t="s">
        <v>41</v>
      </c>
      <c r="L198" s="38" t="s">
        <v>99</v>
      </c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4"/>
      <c r="II198" s="74"/>
      <c r="IJ198" s="74"/>
      <c r="IK198" s="74"/>
      <c r="IL198" s="74"/>
      <c r="IM198" s="74"/>
      <c r="IN198" s="74"/>
      <c r="IO198" s="74"/>
      <c r="IP198" s="74"/>
      <c r="IQ198" s="74"/>
      <c r="IR198" s="74"/>
      <c r="IS198" s="74"/>
      <c r="IT198" s="74"/>
    </row>
    <row r="199" spans="1:12" s="51" customFormat="1" ht="42" customHeight="1">
      <c r="A199" s="28">
        <v>1474</v>
      </c>
      <c r="B199" s="29">
        <v>80161504</v>
      </c>
      <c r="C199" s="44" t="s">
        <v>170</v>
      </c>
      <c r="D199" s="28" t="s">
        <v>46</v>
      </c>
      <c r="E199" s="45" t="s">
        <v>79</v>
      </c>
      <c r="F199" s="46" t="s">
        <v>54</v>
      </c>
      <c r="G199" s="47" t="s">
        <v>39</v>
      </c>
      <c r="H199" s="48">
        <v>32464000</v>
      </c>
      <c r="I199" s="48">
        <v>32464000</v>
      </c>
      <c r="J199" s="49" t="s">
        <v>40</v>
      </c>
      <c r="K199" s="50" t="s">
        <v>41</v>
      </c>
      <c r="L199" s="38" t="s">
        <v>99</v>
      </c>
    </row>
    <row r="200" spans="1:12" s="51" customFormat="1" ht="43.5" customHeight="1">
      <c r="A200" s="28">
        <v>1474</v>
      </c>
      <c r="B200" s="29">
        <v>80161504</v>
      </c>
      <c r="C200" s="44" t="s">
        <v>170</v>
      </c>
      <c r="D200" s="28" t="s">
        <v>103</v>
      </c>
      <c r="E200" s="45" t="s">
        <v>138</v>
      </c>
      <c r="F200" s="46" t="s">
        <v>54</v>
      </c>
      <c r="G200" s="47" t="s">
        <v>39</v>
      </c>
      <c r="H200" s="48">
        <v>4058000</v>
      </c>
      <c r="I200" s="48">
        <f>+H200</f>
        <v>4058000</v>
      </c>
      <c r="J200" s="49" t="s">
        <v>40</v>
      </c>
      <c r="K200" s="50" t="s">
        <v>41</v>
      </c>
      <c r="L200" s="38" t="s">
        <v>99</v>
      </c>
    </row>
    <row r="201" spans="1:254" ht="33.75">
      <c r="A201" s="28">
        <v>1474</v>
      </c>
      <c r="B201" s="29">
        <v>80161504</v>
      </c>
      <c r="C201" s="73" t="s">
        <v>260</v>
      </c>
      <c r="D201" s="28" t="s">
        <v>47</v>
      </c>
      <c r="E201" s="45" t="s">
        <v>79</v>
      </c>
      <c r="F201" s="46" t="s">
        <v>54</v>
      </c>
      <c r="G201" s="47" t="s">
        <v>39</v>
      </c>
      <c r="H201" s="48">
        <v>32464000</v>
      </c>
      <c r="I201" s="48">
        <v>32464000</v>
      </c>
      <c r="J201" s="49" t="s">
        <v>40</v>
      </c>
      <c r="K201" s="50" t="s">
        <v>41</v>
      </c>
      <c r="L201" s="38" t="s">
        <v>99</v>
      </c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54" ht="33.75">
      <c r="A202" s="28">
        <v>1474</v>
      </c>
      <c r="B202" s="29">
        <v>80161504</v>
      </c>
      <c r="C202" s="73" t="s">
        <v>260</v>
      </c>
      <c r="D202" s="28" t="s">
        <v>98</v>
      </c>
      <c r="E202" s="45" t="s">
        <v>320</v>
      </c>
      <c r="F202" s="46" t="s">
        <v>54</v>
      </c>
      <c r="G202" s="47" t="s">
        <v>39</v>
      </c>
      <c r="H202" s="48">
        <v>5004867</v>
      </c>
      <c r="I202" s="48">
        <f>+H202</f>
        <v>5004867</v>
      </c>
      <c r="J202" s="49" t="s">
        <v>40</v>
      </c>
      <c r="K202" s="50" t="s">
        <v>41</v>
      </c>
      <c r="L202" s="38" t="s">
        <v>99</v>
      </c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254" ht="31.5">
      <c r="A203" s="28">
        <v>1474</v>
      </c>
      <c r="B203" s="29">
        <v>80161504</v>
      </c>
      <c r="C203" s="35" t="s">
        <v>171</v>
      </c>
      <c r="D203" s="28" t="s">
        <v>47</v>
      </c>
      <c r="E203" s="45" t="s">
        <v>56</v>
      </c>
      <c r="F203" s="46" t="s">
        <v>54</v>
      </c>
      <c r="G203" s="47" t="s">
        <v>39</v>
      </c>
      <c r="H203" s="48">
        <v>14700000</v>
      </c>
      <c r="I203" s="48">
        <f>+H203</f>
        <v>14700000</v>
      </c>
      <c r="J203" s="49" t="s">
        <v>40</v>
      </c>
      <c r="K203" s="50" t="s">
        <v>41</v>
      </c>
      <c r="L203" s="38" t="s">
        <v>99</v>
      </c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54" ht="47.25">
      <c r="A204" s="28">
        <v>1474</v>
      </c>
      <c r="B204" s="29">
        <v>80161504</v>
      </c>
      <c r="C204" s="35" t="s">
        <v>171</v>
      </c>
      <c r="D204" s="28" t="s">
        <v>57</v>
      </c>
      <c r="E204" s="45" t="s">
        <v>321</v>
      </c>
      <c r="F204" s="46" t="s">
        <v>54</v>
      </c>
      <c r="G204" s="47" t="s">
        <v>39</v>
      </c>
      <c r="H204" s="48">
        <v>4270000</v>
      </c>
      <c r="I204" s="48">
        <f>+H204</f>
        <v>4270000</v>
      </c>
      <c r="J204" s="49" t="s">
        <v>40</v>
      </c>
      <c r="K204" s="50" t="s">
        <v>41</v>
      </c>
      <c r="L204" s="38" t="s">
        <v>99</v>
      </c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spans="1:254" ht="31.5">
      <c r="A205" s="28">
        <v>1474</v>
      </c>
      <c r="B205" s="29">
        <v>80161504</v>
      </c>
      <c r="C205" s="55" t="s">
        <v>172</v>
      </c>
      <c r="D205" s="28" t="s">
        <v>47</v>
      </c>
      <c r="E205" s="45" t="s">
        <v>79</v>
      </c>
      <c r="F205" s="46" t="s">
        <v>54</v>
      </c>
      <c r="G205" s="47" t="s">
        <v>39</v>
      </c>
      <c r="H205" s="48">
        <v>16800000</v>
      </c>
      <c r="I205" s="48">
        <v>16800000</v>
      </c>
      <c r="J205" s="49" t="s">
        <v>40</v>
      </c>
      <c r="K205" s="50" t="s">
        <v>41</v>
      </c>
      <c r="L205" s="38" t="s">
        <v>99</v>
      </c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spans="1:254" ht="47.25">
      <c r="A206" s="28">
        <v>1474</v>
      </c>
      <c r="B206" s="29">
        <v>80161504</v>
      </c>
      <c r="C206" s="55" t="s">
        <v>172</v>
      </c>
      <c r="D206" s="28" t="s">
        <v>98</v>
      </c>
      <c r="E206" s="45" t="s">
        <v>311</v>
      </c>
      <c r="F206" s="46" t="s">
        <v>54</v>
      </c>
      <c r="G206" s="47" t="s">
        <v>39</v>
      </c>
      <c r="H206" s="48">
        <v>2800000</v>
      </c>
      <c r="I206" s="48">
        <f>+H206</f>
        <v>2800000</v>
      </c>
      <c r="J206" s="49" t="s">
        <v>40</v>
      </c>
      <c r="K206" s="50" t="s">
        <v>41</v>
      </c>
      <c r="L206" s="38" t="s">
        <v>99</v>
      </c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spans="1:12" s="51" customFormat="1" ht="31.5">
      <c r="A207" s="28">
        <v>1474</v>
      </c>
      <c r="B207" s="29">
        <v>80161504</v>
      </c>
      <c r="C207" s="35" t="s">
        <v>173</v>
      </c>
      <c r="D207" s="28" t="s">
        <v>36</v>
      </c>
      <c r="E207" s="45" t="s">
        <v>56</v>
      </c>
      <c r="F207" s="46" t="s">
        <v>54</v>
      </c>
      <c r="G207" s="47" t="s">
        <v>39</v>
      </c>
      <c r="H207" s="54">
        <v>25823000</v>
      </c>
      <c r="I207" s="48">
        <f>+H207</f>
        <v>25823000</v>
      </c>
      <c r="J207" s="49" t="s">
        <v>40</v>
      </c>
      <c r="K207" s="50" t="s">
        <v>41</v>
      </c>
      <c r="L207" s="38" t="s">
        <v>99</v>
      </c>
    </row>
    <row r="208" spans="1:12" s="51" customFormat="1" ht="31.5">
      <c r="A208" s="28">
        <v>1474</v>
      </c>
      <c r="B208" s="29">
        <v>80161504</v>
      </c>
      <c r="C208" s="35" t="s">
        <v>173</v>
      </c>
      <c r="D208" s="28" t="s">
        <v>98</v>
      </c>
      <c r="E208" s="45" t="s">
        <v>296</v>
      </c>
      <c r="F208" s="46" t="s">
        <v>54</v>
      </c>
      <c r="G208" s="47" t="s">
        <v>39</v>
      </c>
      <c r="H208" s="54">
        <v>7378000</v>
      </c>
      <c r="I208" s="48">
        <f>+H208</f>
        <v>7378000</v>
      </c>
      <c r="J208" s="49" t="s">
        <v>40</v>
      </c>
      <c r="K208" s="50" t="s">
        <v>41</v>
      </c>
      <c r="L208" s="38" t="s">
        <v>99</v>
      </c>
    </row>
    <row r="209" spans="1:254" ht="31.5">
      <c r="A209" s="28">
        <v>1474</v>
      </c>
      <c r="B209" s="29">
        <v>80161504</v>
      </c>
      <c r="C209" s="44" t="s">
        <v>323</v>
      </c>
      <c r="D209" s="28" t="s">
        <v>47</v>
      </c>
      <c r="E209" s="53" t="s">
        <v>43</v>
      </c>
      <c r="F209" s="46" t="s">
        <v>54</v>
      </c>
      <c r="G209" s="47" t="s">
        <v>39</v>
      </c>
      <c r="H209" s="54">
        <v>16232000</v>
      </c>
      <c r="I209" s="48">
        <f>+H209</f>
        <v>16232000</v>
      </c>
      <c r="J209" s="49" t="s">
        <v>40</v>
      </c>
      <c r="K209" s="50" t="s">
        <v>41</v>
      </c>
      <c r="L209" s="38" t="s">
        <v>99</v>
      </c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spans="1:254" ht="31.5">
      <c r="A210" s="28">
        <v>1474</v>
      </c>
      <c r="B210" s="29">
        <v>80161504</v>
      </c>
      <c r="C210" s="44" t="s">
        <v>323</v>
      </c>
      <c r="D210" s="28" t="s">
        <v>46</v>
      </c>
      <c r="E210" s="53" t="s">
        <v>291</v>
      </c>
      <c r="F210" s="46" t="s">
        <v>54</v>
      </c>
      <c r="G210" s="47" t="s">
        <v>39</v>
      </c>
      <c r="H210" s="54">
        <v>24348000</v>
      </c>
      <c r="I210" s="48">
        <f>+H210</f>
        <v>24348000</v>
      </c>
      <c r="J210" s="49" t="s">
        <v>40</v>
      </c>
      <c r="K210" s="50" t="s">
        <v>41</v>
      </c>
      <c r="L210" s="38" t="s">
        <v>99</v>
      </c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54" ht="31.5">
      <c r="A211" s="28">
        <v>1474</v>
      </c>
      <c r="B211" s="29">
        <v>80161504</v>
      </c>
      <c r="C211" s="44" t="s">
        <v>174</v>
      </c>
      <c r="D211" s="28" t="s">
        <v>36</v>
      </c>
      <c r="E211" s="45" t="s">
        <v>60</v>
      </c>
      <c r="F211" s="46" t="s">
        <v>54</v>
      </c>
      <c r="G211" s="47" t="s">
        <v>39</v>
      </c>
      <c r="H211" s="48">
        <v>24348000</v>
      </c>
      <c r="I211" s="48">
        <v>24348000</v>
      </c>
      <c r="J211" s="49" t="s">
        <v>40</v>
      </c>
      <c r="K211" s="50" t="s">
        <v>41</v>
      </c>
      <c r="L211" s="38" t="s">
        <v>99</v>
      </c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spans="1:254" ht="31.5">
      <c r="A212" s="28">
        <v>1474</v>
      </c>
      <c r="B212" s="29">
        <v>80161504</v>
      </c>
      <c r="C212" s="44" t="s">
        <v>174</v>
      </c>
      <c r="D212" s="28" t="s">
        <v>57</v>
      </c>
      <c r="E212" s="45" t="s">
        <v>307</v>
      </c>
      <c r="F212" s="46" t="s">
        <v>54</v>
      </c>
      <c r="G212" s="47" t="s">
        <v>39</v>
      </c>
      <c r="H212" s="48">
        <v>12174000</v>
      </c>
      <c r="I212" s="48">
        <f>+H212</f>
        <v>12174000</v>
      </c>
      <c r="J212" s="49" t="s">
        <v>40</v>
      </c>
      <c r="K212" s="50" t="s">
        <v>41</v>
      </c>
      <c r="L212" s="38" t="s">
        <v>99</v>
      </c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spans="1:12" s="51" customFormat="1" ht="31.5">
      <c r="A213" s="28">
        <v>1474</v>
      </c>
      <c r="B213" s="29">
        <v>80161504</v>
      </c>
      <c r="C213" s="44" t="s">
        <v>175</v>
      </c>
      <c r="D213" s="28" t="s">
        <v>52</v>
      </c>
      <c r="E213" s="45" t="s">
        <v>60</v>
      </c>
      <c r="F213" s="46" t="s">
        <v>54</v>
      </c>
      <c r="G213" s="47" t="s">
        <v>39</v>
      </c>
      <c r="H213" s="48">
        <f>+10500000+2100000</f>
        <v>12600000</v>
      </c>
      <c r="I213" s="48">
        <f>+H213</f>
        <v>12600000</v>
      </c>
      <c r="J213" s="49" t="s">
        <v>40</v>
      </c>
      <c r="K213" s="50" t="s">
        <v>41</v>
      </c>
      <c r="L213" s="38" t="s">
        <v>99</v>
      </c>
    </row>
    <row r="214" spans="1:12" s="51" customFormat="1" ht="31.5">
      <c r="A214" s="28">
        <v>1474</v>
      </c>
      <c r="B214" s="29">
        <v>80161504</v>
      </c>
      <c r="C214" s="44" t="s">
        <v>175</v>
      </c>
      <c r="D214" s="28" t="s">
        <v>126</v>
      </c>
      <c r="E214" s="45" t="s">
        <v>43</v>
      </c>
      <c r="F214" s="46" t="s">
        <v>54</v>
      </c>
      <c r="G214" s="47" t="s">
        <v>39</v>
      </c>
      <c r="H214" s="48">
        <v>8400000</v>
      </c>
      <c r="I214" s="48">
        <f>+H214</f>
        <v>8400000</v>
      </c>
      <c r="J214" s="49" t="s">
        <v>40</v>
      </c>
      <c r="K214" s="50" t="s">
        <v>41</v>
      </c>
      <c r="L214" s="38" t="s">
        <v>99</v>
      </c>
    </row>
    <row r="215" spans="1:254" ht="31.5">
      <c r="A215" s="28">
        <v>1474</v>
      </c>
      <c r="B215" s="29">
        <v>80161504</v>
      </c>
      <c r="C215" s="52" t="s">
        <v>176</v>
      </c>
      <c r="D215" s="28" t="s">
        <v>52</v>
      </c>
      <c r="E215" s="53" t="s">
        <v>43</v>
      </c>
      <c r="F215" s="46" t="s">
        <v>54</v>
      </c>
      <c r="G215" s="47" t="s">
        <v>39</v>
      </c>
      <c r="H215" s="54">
        <v>16232000</v>
      </c>
      <c r="I215" s="48">
        <f>+H215</f>
        <v>16232000</v>
      </c>
      <c r="J215" s="49" t="s">
        <v>40</v>
      </c>
      <c r="K215" s="50" t="s">
        <v>41</v>
      </c>
      <c r="L215" s="38" t="s">
        <v>99</v>
      </c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spans="1:254" ht="31.5">
      <c r="A216" s="28">
        <v>1474</v>
      </c>
      <c r="B216" s="29">
        <v>80161504</v>
      </c>
      <c r="C216" s="52" t="s">
        <v>176</v>
      </c>
      <c r="D216" s="28" t="s">
        <v>46</v>
      </c>
      <c r="E216" s="53" t="s">
        <v>291</v>
      </c>
      <c r="F216" s="46" t="s">
        <v>54</v>
      </c>
      <c r="G216" s="47" t="s">
        <v>39</v>
      </c>
      <c r="H216" s="54">
        <v>24348000</v>
      </c>
      <c r="I216" s="48">
        <f>+H216</f>
        <v>24348000</v>
      </c>
      <c r="J216" s="49" t="s">
        <v>40</v>
      </c>
      <c r="K216" s="50" t="s">
        <v>41</v>
      </c>
      <c r="L216" s="38" t="s">
        <v>99</v>
      </c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spans="1:254" ht="31.5">
      <c r="A217" s="28">
        <v>1474</v>
      </c>
      <c r="B217" s="29">
        <v>80161504</v>
      </c>
      <c r="C217" s="44" t="s">
        <v>177</v>
      </c>
      <c r="D217" s="28" t="s">
        <v>47</v>
      </c>
      <c r="E217" s="45" t="s">
        <v>60</v>
      </c>
      <c r="F217" s="46" t="s">
        <v>54</v>
      </c>
      <c r="G217" s="47" t="s">
        <v>39</v>
      </c>
      <c r="H217" s="48">
        <v>24348000</v>
      </c>
      <c r="I217" s="48">
        <v>24348000</v>
      </c>
      <c r="J217" s="49" t="s">
        <v>40</v>
      </c>
      <c r="K217" s="50" t="s">
        <v>41</v>
      </c>
      <c r="L217" s="38" t="s">
        <v>99</v>
      </c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spans="1:254" ht="31.5">
      <c r="A218" s="28">
        <v>1474</v>
      </c>
      <c r="B218" s="29">
        <v>80161504</v>
      </c>
      <c r="C218" s="44" t="s">
        <v>177</v>
      </c>
      <c r="D218" s="28" t="s">
        <v>61</v>
      </c>
      <c r="E218" s="45" t="s">
        <v>43</v>
      </c>
      <c r="F218" s="46" t="s">
        <v>54</v>
      </c>
      <c r="G218" s="47" t="s">
        <v>39</v>
      </c>
      <c r="H218" s="48">
        <v>16232000</v>
      </c>
      <c r="I218" s="48">
        <f>+H218</f>
        <v>16232000</v>
      </c>
      <c r="J218" s="49" t="s">
        <v>40</v>
      </c>
      <c r="K218" s="50" t="s">
        <v>41</v>
      </c>
      <c r="L218" s="38" t="s">
        <v>99</v>
      </c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spans="1:12" s="51" customFormat="1" ht="31.5">
      <c r="A219" s="28">
        <v>1474</v>
      </c>
      <c r="B219" s="29">
        <v>80161504</v>
      </c>
      <c r="C219" s="52" t="s">
        <v>178</v>
      </c>
      <c r="D219" s="28" t="s">
        <v>47</v>
      </c>
      <c r="E219" s="53" t="s">
        <v>43</v>
      </c>
      <c r="F219" s="46" t="s">
        <v>54</v>
      </c>
      <c r="G219" s="47" t="s">
        <v>39</v>
      </c>
      <c r="H219" s="54">
        <v>24000000</v>
      </c>
      <c r="I219" s="48">
        <f>+H219</f>
        <v>24000000</v>
      </c>
      <c r="J219" s="49" t="s">
        <v>40</v>
      </c>
      <c r="K219" s="50" t="s">
        <v>41</v>
      </c>
      <c r="L219" s="38" t="s">
        <v>99</v>
      </c>
    </row>
    <row r="220" spans="1:12" s="51" customFormat="1" ht="31.5">
      <c r="A220" s="28">
        <v>1474</v>
      </c>
      <c r="B220" s="29">
        <v>80161504</v>
      </c>
      <c r="C220" s="52" t="s">
        <v>178</v>
      </c>
      <c r="D220" s="28" t="s">
        <v>95</v>
      </c>
      <c r="E220" s="53" t="s">
        <v>275</v>
      </c>
      <c r="F220" s="46" t="s">
        <v>54</v>
      </c>
      <c r="G220" s="47" t="s">
        <v>39</v>
      </c>
      <c r="H220" s="54">
        <v>30000000</v>
      </c>
      <c r="I220" s="48">
        <f>+H220</f>
        <v>30000000</v>
      </c>
      <c r="J220" s="49" t="s">
        <v>40</v>
      </c>
      <c r="K220" s="50" t="s">
        <v>41</v>
      </c>
      <c r="L220" s="38" t="s">
        <v>99</v>
      </c>
    </row>
    <row r="221" spans="1:254" ht="23.25" customHeight="1">
      <c r="A221" s="28">
        <v>1474</v>
      </c>
      <c r="B221" s="29">
        <v>80161504</v>
      </c>
      <c r="C221" s="44" t="s">
        <v>179</v>
      </c>
      <c r="D221" s="28" t="s">
        <v>137</v>
      </c>
      <c r="E221" s="45" t="s">
        <v>138</v>
      </c>
      <c r="F221" s="46" t="s">
        <v>54</v>
      </c>
      <c r="G221" s="47" t="s">
        <v>39</v>
      </c>
      <c r="H221" s="48">
        <v>5000000</v>
      </c>
      <c r="I221" s="48">
        <v>5000000</v>
      </c>
      <c r="J221" s="49" t="s">
        <v>40</v>
      </c>
      <c r="K221" s="50" t="s">
        <v>41</v>
      </c>
      <c r="L221" s="38" t="s">
        <v>99</v>
      </c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spans="1:254" ht="31.5">
      <c r="A222" s="28">
        <v>1474</v>
      </c>
      <c r="B222" s="29">
        <v>80161504</v>
      </c>
      <c r="C222" s="44" t="s">
        <v>180</v>
      </c>
      <c r="D222" s="28" t="s">
        <v>47</v>
      </c>
      <c r="E222" s="45" t="s">
        <v>50</v>
      </c>
      <c r="F222" s="46" t="s">
        <v>54</v>
      </c>
      <c r="G222" s="47" t="s">
        <v>39</v>
      </c>
      <c r="H222" s="48">
        <v>28800000</v>
      </c>
      <c r="I222" s="48">
        <f>+H222</f>
        <v>28800000</v>
      </c>
      <c r="J222" s="49" t="s">
        <v>40</v>
      </c>
      <c r="K222" s="50" t="s">
        <v>41</v>
      </c>
      <c r="L222" s="38" t="s">
        <v>99</v>
      </c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spans="1:254" ht="21.75" customHeight="1">
      <c r="A223" s="28">
        <v>1474</v>
      </c>
      <c r="B223" s="29">
        <v>80161504</v>
      </c>
      <c r="C223" s="44" t="s">
        <v>181</v>
      </c>
      <c r="D223" s="28" t="s">
        <v>137</v>
      </c>
      <c r="E223" s="45" t="s">
        <v>138</v>
      </c>
      <c r="F223" s="46" t="s">
        <v>54</v>
      </c>
      <c r="G223" s="47" t="s">
        <v>39</v>
      </c>
      <c r="H223" s="48">
        <v>2500000</v>
      </c>
      <c r="I223" s="48">
        <v>2500000</v>
      </c>
      <c r="J223" s="49" t="s">
        <v>40</v>
      </c>
      <c r="K223" s="50" t="s">
        <v>41</v>
      </c>
      <c r="L223" s="38" t="s">
        <v>99</v>
      </c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spans="1:254" ht="21.75" customHeight="1">
      <c r="A224" s="28">
        <v>1474</v>
      </c>
      <c r="B224" s="29">
        <v>80161504</v>
      </c>
      <c r="C224" s="44" t="s">
        <v>181</v>
      </c>
      <c r="D224" s="28" t="s">
        <v>52</v>
      </c>
      <c r="E224" s="45" t="s">
        <v>144</v>
      </c>
      <c r="F224" s="46" t="s">
        <v>54</v>
      </c>
      <c r="G224" s="47" t="s">
        <v>39</v>
      </c>
      <c r="H224" s="48">
        <v>966666</v>
      </c>
      <c r="I224" s="48">
        <f>+H224</f>
        <v>966666</v>
      </c>
      <c r="J224" s="49" t="s">
        <v>40</v>
      </c>
      <c r="K224" s="50" t="s">
        <v>41</v>
      </c>
      <c r="L224" s="38" t="s">
        <v>99</v>
      </c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spans="1:254" ht="31.5">
      <c r="A225" s="28">
        <v>1474</v>
      </c>
      <c r="B225" s="29">
        <v>80161504</v>
      </c>
      <c r="C225" s="44" t="s">
        <v>182</v>
      </c>
      <c r="D225" s="28" t="s">
        <v>52</v>
      </c>
      <c r="E225" s="45" t="s">
        <v>50</v>
      </c>
      <c r="F225" s="46" t="s">
        <v>54</v>
      </c>
      <c r="G225" s="47" t="s">
        <v>39</v>
      </c>
      <c r="H225" s="48">
        <f>+66000000-6000000</f>
        <v>60000000</v>
      </c>
      <c r="I225" s="48">
        <f>+H225</f>
        <v>60000000</v>
      </c>
      <c r="J225" s="49" t="s">
        <v>40</v>
      </c>
      <c r="K225" s="50" t="s">
        <v>41</v>
      </c>
      <c r="L225" s="38" t="s">
        <v>99</v>
      </c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spans="1:254" ht="31.5">
      <c r="A226" s="28">
        <v>1474</v>
      </c>
      <c r="B226" s="29">
        <v>80161504</v>
      </c>
      <c r="C226" s="44" t="s">
        <v>182</v>
      </c>
      <c r="D226" s="28" t="s">
        <v>103</v>
      </c>
      <c r="E226" s="45" t="s">
        <v>324</v>
      </c>
      <c r="F226" s="46" t="s">
        <v>54</v>
      </c>
      <c r="G226" s="47" t="s">
        <v>39</v>
      </c>
      <c r="H226" s="48">
        <v>2800000</v>
      </c>
      <c r="I226" s="48">
        <f>+H226</f>
        <v>2800000</v>
      </c>
      <c r="J226" s="49" t="s">
        <v>40</v>
      </c>
      <c r="K226" s="50" t="s">
        <v>41</v>
      </c>
      <c r="L226" s="38" t="s">
        <v>99</v>
      </c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spans="1:254" ht="31.5">
      <c r="A227" s="28">
        <v>1474</v>
      </c>
      <c r="B227" s="29">
        <v>80161504</v>
      </c>
      <c r="C227" s="56" t="s">
        <v>183</v>
      </c>
      <c r="D227" s="28" t="s">
        <v>52</v>
      </c>
      <c r="E227" s="45" t="s">
        <v>50</v>
      </c>
      <c r="F227" s="46" t="s">
        <v>54</v>
      </c>
      <c r="G227" s="47" t="s">
        <v>39</v>
      </c>
      <c r="H227" s="48">
        <v>70100000</v>
      </c>
      <c r="I227" s="48">
        <v>70100000</v>
      </c>
      <c r="J227" s="49" t="s">
        <v>40</v>
      </c>
      <c r="K227" s="50" t="s">
        <v>41</v>
      </c>
      <c r="L227" s="38" t="s">
        <v>99</v>
      </c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spans="1:254" ht="31.5">
      <c r="A228" s="28">
        <v>1474</v>
      </c>
      <c r="B228" s="29">
        <v>80161504</v>
      </c>
      <c r="C228" s="56" t="s">
        <v>183</v>
      </c>
      <c r="D228" s="28" t="s">
        <v>103</v>
      </c>
      <c r="E228" s="45" t="s">
        <v>325</v>
      </c>
      <c r="F228" s="46" t="s">
        <v>54</v>
      </c>
      <c r="G228" s="47" t="s">
        <v>39</v>
      </c>
      <c r="H228" s="48">
        <v>2336667</v>
      </c>
      <c r="I228" s="48">
        <f>+H228</f>
        <v>2336667</v>
      </c>
      <c r="J228" s="49" t="s">
        <v>40</v>
      </c>
      <c r="K228" s="50" t="s">
        <v>41</v>
      </c>
      <c r="L228" s="38" t="s">
        <v>99</v>
      </c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spans="1:254" ht="23.25" customHeight="1">
      <c r="A229" s="28">
        <v>1474</v>
      </c>
      <c r="B229" s="29">
        <v>80161504</v>
      </c>
      <c r="C229" s="56" t="s">
        <v>184</v>
      </c>
      <c r="D229" s="28" t="s">
        <v>137</v>
      </c>
      <c r="E229" s="45" t="s">
        <v>185</v>
      </c>
      <c r="F229" s="46" t="s">
        <v>54</v>
      </c>
      <c r="G229" s="47" t="s">
        <v>39</v>
      </c>
      <c r="H229" s="48">
        <v>3299999</v>
      </c>
      <c r="I229" s="48">
        <v>3299999</v>
      </c>
      <c r="J229" s="49" t="s">
        <v>40</v>
      </c>
      <c r="K229" s="50" t="s">
        <v>41</v>
      </c>
      <c r="L229" s="38" t="s">
        <v>99</v>
      </c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spans="1:254" ht="36">
      <c r="A230" s="28">
        <v>1474</v>
      </c>
      <c r="B230" s="29">
        <v>80161504</v>
      </c>
      <c r="C230" s="56" t="s">
        <v>186</v>
      </c>
      <c r="D230" s="28" t="s">
        <v>47</v>
      </c>
      <c r="E230" s="45" t="s">
        <v>56</v>
      </c>
      <c r="F230" s="46" t="s">
        <v>54</v>
      </c>
      <c r="G230" s="47" t="s">
        <v>39</v>
      </c>
      <c r="H230" s="48">
        <v>38500000</v>
      </c>
      <c r="I230" s="48">
        <v>38500000</v>
      </c>
      <c r="J230" s="49" t="s">
        <v>40</v>
      </c>
      <c r="K230" s="50" t="s">
        <v>41</v>
      </c>
      <c r="L230" s="38" t="s">
        <v>99</v>
      </c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spans="1:254" ht="36">
      <c r="A231" s="28">
        <v>1474</v>
      </c>
      <c r="B231" s="29">
        <v>80161504</v>
      </c>
      <c r="C231" s="56" t="s">
        <v>187</v>
      </c>
      <c r="D231" s="28" t="s">
        <v>47</v>
      </c>
      <c r="E231" s="45" t="s">
        <v>60</v>
      </c>
      <c r="F231" s="46" t="s">
        <v>54</v>
      </c>
      <c r="G231" s="47" t="s">
        <v>39</v>
      </c>
      <c r="H231" s="48">
        <v>33000000</v>
      </c>
      <c r="I231" s="48">
        <v>33000000</v>
      </c>
      <c r="J231" s="49" t="s">
        <v>40</v>
      </c>
      <c r="K231" s="50" t="s">
        <v>41</v>
      </c>
      <c r="L231" s="38" t="s">
        <v>99</v>
      </c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spans="1:12" s="51" customFormat="1" ht="36">
      <c r="A232" s="28">
        <v>1474</v>
      </c>
      <c r="B232" s="29">
        <v>80161504</v>
      </c>
      <c r="C232" s="56" t="s">
        <v>187</v>
      </c>
      <c r="D232" s="28" t="s">
        <v>61</v>
      </c>
      <c r="E232" s="45" t="s">
        <v>43</v>
      </c>
      <c r="F232" s="46" t="s">
        <v>54</v>
      </c>
      <c r="G232" s="47" t="s">
        <v>39</v>
      </c>
      <c r="H232" s="48">
        <v>22000000</v>
      </c>
      <c r="I232" s="48">
        <f>+H232</f>
        <v>22000000</v>
      </c>
      <c r="J232" s="49" t="s">
        <v>40</v>
      </c>
      <c r="K232" s="50" t="s">
        <v>41</v>
      </c>
      <c r="L232" s="38" t="s">
        <v>99</v>
      </c>
    </row>
    <row r="233" spans="1:12" s="51" customFormat="1" ht="31.5">
      <c r="A233" s="28">
        <v>1474</v>
      </c>
      <c r="B233" s="29">
        <v>80161504</v>
      </c>
      <c r="C233" s="56" t="s">
        <v>188</v>
      </c>
      <c r="D233" s="28" t="s">
        <v>47</v>
      </c>
      <c r="E233" s="45" t="s">
        <v>56</v>
      </c>
      <c r="F233" s="46" t="s">
        <v>54</v>
      </c>
      <c r="G233" s="47" t="s">
        <v>39</v>
      </c>
      <c r="H233" s="48">
        <v>31500000</v>
      </c>
      <c r="I233" s="48">
        <f>+H233</f>
        <v>31500000</v>
      </c>
      <c r="J233" s="49" t="s">
        <v>40</v>
      </c>
      <c r="K233" s="50" t="s">
        <v>41</v>
      </c>
      <c r="L233" s="38" t="s">
        <v>99</v>
      </c>
    </row>
    <row r="234" spans="1:12" s="51" customFormat="1" ht="63">
      <c r="A234" s="28">
        <v>1474</v>
      </c>
      <c r="B234" s="29">
        <v>80161504</v>
      </c>
      <c r="C234" s="56" t="s">
        <v>188</v>
      </c>
      <c r="D234" s="28" t="s">
        <v>57</v>
      </c>
      <c r="E234" s="45" t="s">
        <v>326</v>
      </c>
      <c r="F234" s="46" t="s">
        <v>54</v>
      </c>
      <c r="G234" s="47" t="s">
        <v>39</v>
      </c>
      <c r="H234" s="48">
        <v>11250000</v>
      </c>
      <c r="I234" s="48">
        <f>+H234</f>
        <v>11250000</v>
      </c>
      <c r="J234" s="49" t="s">
        <v>40</v>
      </c>
      <c r="K234" s="50" t="s">
        <v>41</v>
      </c>
      <c r="L234" s="38" t="s">
        <v>99</v>
      </c>
    </row>
    <row r="235" spans="1:12" s="51" customFormat="1" ht="31.5">
      <c r="A235" s="28">
        <v>1474</v>
      </c>
      <c r="B235" s="29">
        <v>80161504</v>
      </c>
      <c r="C235" s="56" t="s">
        <v>189</v>
      </c>
      <c r="D235" s="28" t="s">
        <v>47</v>
      </c>
      <c r="E235" s="45" t="s">
        <v>56</v>
      </c>
      <c r="F235" s="46" t="s">
        <v>54</v>
      </c>
      <c r="G235" s="47" t="s">
        <v>39</v>
      </c>
      <c r="H235" s="48">
        <v>14700000</v>
      </c>
      <c r="I235" s="48">
        <f>+H235</f>
        <v>14700000</v>
      </c>
      <c r="J235" s="49" t="s">
        <v>40</v>
      </c>
      <c r="K235" s="50" t="s">
        <v>41</v>
      </c>
      <c r="L235" s="38" t="s">
        <v>99</v>
      </c>
    </row>
    <row r="236" spans="1:12" s="51" customFormat="1" ht="31.5">
      <c r="A236" s="28">
        <v>1474</v>
      </c>
      <c r="B236" s="29">
        <v>80161504</v>
      </c>
      <c r="C236" s="56" t="s">
        <v>189</v>
      </c>
      <c r="D236" s="28" t="s">
        <v>57</v>
      </c>
      <c r="E236" s="45" t="s">
        <v>296</v>
      </c>
      <c r="F236" s="46" t="s">
        <v>54</v>
      </c>
      <c r="G236" s="47" t="s">
        <v>39</v>
      </c>
      <c r="H236" s="48">
        <v>4200000</v>
      </c>
      <c r="I236" s="48">
        <f>+H236</f>
        <v>4200000</v>
      </c>
      <c r="J236" s="49" t="s">
        <v>40</v>
      </c>
      <c r="K236" s="50" t="s">
        <v>41</v>
      </c>
      <c r="L236" s="38" t="s">
        <v>99</v>
      </c>
    </row>
    <row r="237" spans="1:254" ht="31.5">
      <c r="A237" s="28">
        <v>1474</v>
      </c>
      <c r="B237" s="29">
        <v>80161504</v>
      </c>
      <c r="C237" s="44" t="s">
        <v>190</v>
      </c>
      <c r="D237" s="28" t="s">
        <v>52</v>
      </c>
      <c r="E237" s="45" t="s">
        <v>79</v>
      </c>
      <c r="F237" s="46" t="s">
        <v>54</v>
      </c>
      <c r="G237" s="47" t="s">
        <v>39</v>
      </c>
      <c r="H237" s="48">
        <v>16800000</v>
      </c>
      <c r="I237" s="48">
        <v>16800000</v>
      </c>
      <c r="J237" s="49" t="s">
        <v>40</v>
      </c>
      <c r="K237" s="50" t="s">
        <v>41</v>
      </c>
      <c r="L237" s="38" t="s">
        <v>99</v>
      </c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spans="1:254" ht="63">
      <c r="A238" s="28">
        <v>1474</v>
      </c>
      <c r="B238" s="29">
        <v>80161504</v>
      </c>
      <c r="C238" s="44" t="s">
        <v>190</v>
      </c>
      <c r="D238" s="28" t="s">
        <v>57</v>
      </c>
      <c r="E238" s="45" t="s">
        <v>326</v>
      </c>
      <c r="F238" s="46" t="s">
        <v>54</v>
      </c>
      <c r="G238" s="47" t="s">
        <v>39</v>
      </c>
      <c r="H238" s="48">
        <v>5250000</v>
      </c>
      <c r="I238" s="48">
        <f>+H238</f>
        <v>5250000</v>
      </c>
      <c r="J238" s="49" t="s">
        <v>40</v>
      </c>
      <c r="K238" s="50" t="s">
        <v>41</v>
      </c>
      <c r="L238" s="38" t="s">
        <v>99</v>
      </c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spans="1:254" ht="23.25" customHeight="1">
      <c r="A239" s="28">
        <v>1474</v>
      </c>
      <c r="B239" s="29">
        <v>80161504</v>
      </c>
      <c r="C239" s="44" t="s">
        <v>191</v>
      </c>
      <c r="D239" s="28" t="s">
        <v>137</v>
      </c>
      <c r="E239" s="45" t="s">
        <v>138</v>
      </c>
      <c r="F239" s="46" t="s">
        <v>54</v>
      </c>
      <c r="G239" s="47" t="s">
        <v>39</v>
      </c>
      <c r="H239" s="48">
        <v>3000000</v>
      </c>
      <c r="I239" s="48">
        <v>3000000</v>
      </c>
      <c r="J239" s="49" t="s">
        <v>40</v>
      </c>
      <c r="K239" s="50" t="s">
        <v>41</v>
      </c>
      <c r="L239" s="38" t="s">
        <v>99</v>
      </c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spans="1:254" ht="23.25" customHeight="1">
      <c r="A240" s="57">
        <v>1474</v>
      </c>
      <c r="B240" s="58">
        <v>80161504</v>
      </c>
      <c r="C240" s="111" t="s">
        <v>192</v>
      </c>
      <c r="D240" s="28" t="s">
        <v>137</v>
      </c>
      <c r="E240" s="45" t="s">
        <v>138</v>
      </c>
      <c r="F240" s="46" t="s">
        <v>54</v>
      </c>
      <c r="G240" s="47" t="s">
        <v>39</v>
      </c>
      <c r="H240" s="48">
        <v>7000000</v>
      </c>
      <c r="I240" s="48">
        <v>7000000</v>
      </c>
      <c r="J240" s="49" t="s">
        <v>40</v>
      </c>
      <c r="K240" s="50" t="s">
        <v>41</v>
      </c>
      <c r="L240" s="38" t="s">
        <v>99</v>
      </c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spans="1:22" s="59" customFormat="1" ht="32.25" customHeight="1">
      <c r="A241" s="57">
        <v>1474</v>
      </c>
      <c r="B241" s="58">
        <v>80161504</v>
      </c>
      <c r="C241" s="39" t="s">
        <v>193</v>
      </c>
      <c r="D241" s="57" t="s">
        <v>46</v>
      </c>
      <c r="E241" s="53" t="s">
        <v>79</v>
      </c>
      <c r="F241" s="81" t="s">
        <v>54</v>
      </c>
      <c r="G241" s="82" t="s">
        <v>39</v>
      </c>
      <c r="H241" s="54">
        <f>+32400000-2000000</f>
        <v>30400000</v>
      </c>
      <c r="I241" s="54">
        <f aca="true" t="shared" si="1" ref="I241:I247">+H241</f>
        <v>30400000</v>
      </c>
      <c r="J241" s="83" t="s">
        <v>40</v>
      </c>
      <c r="K241" s="84" t="s">
        <v>41</v>
      </c>
      <c r="L241" s="85" t="s">
        <v>99</v>
      </c>
      <c r="M241" s="86"/>
      <c r="N241" s="86"/>
      <c r="O241" s="86"/>
      <c r="P241" s="86"/>
      <c r="Q241" s="86"/>
      <c r="R241" s="86"/>
      <c r="S241" s="86"/>
      <c r="T241" s="86"/>
      <c r="U241" s="86"/>
      <c r="V241" s="86"/>
    </row>
    <row r="242" spans="1:12" s="86" customFormat="1" ht="41.25" customHeight="1">
      <c r="A242" s="57">
        <v>1474</v>
      </c>
      <c r="B242" s="58">
        <v>80161504</v>
      </c>
      <c r="C242" s="80" t="s">
        <v>262</v>
      </c>
      <c r="D242" s="57" t="s">
        <v>47</v>
      </c>
      <c r="E242" s="53" t="s">
        <v>56</v>
      </c>
      <c r="F242" s="81" t="s">
        <v>54</v>
      </c>
      <c r="G242" s="82" t="s">
        <v>39</v>
      </c>
      <c r="H242" s="54">
        <v>31500000</v>
      </c>
      <c r="I242" s="54">
        <f t="shared" si="1"/>
        <v>31500000</v>
      </c>
      <c r="J242" s="83" t="s">
        <v>40</v>
      </c>
      <c r="K242" s="84" t="s">
        <v>41</v>
      </c>
      <c r="L242" s="85" t="s">
        <v>99</v>
      </c>
    </row>
    <row r="243" spans="1:12" s="86" customFormat="1" ht="41.25" customHeight="1">
      <c r="A243" s="57">
        <v>1474</v>
      </c>
      <c r="B243" s="58">
        <v>80161504</v>
      </c>
      <c r="C243" s="73" t="s">
        <v>330</v>
      </c>
      <c r="D243" s="57" t="s">
        <v>47</v>
      </c>
      <c r="E243" s="53" t="s">
        <v>60</v>
      </c>
      <c r="F243" s="81" t="s">
        <v>54</v>
      </c>
      <c r="G243" s="82" t="s">
        <v>39</v>
      </c>
      <c r="H243" s="54">
        <v>28800000</v>
      </c>
      <c r="I243" s="54">
        <f t="shared" si="1"/>
        <v>28800000</v>
      </c>
      <c r="J243" s="83" t="s">
        <v>40</v>
      </c>
      <c r="K243" s="84" t="s">
        <v>41</v>
      </c>
      <c r="L243" s="85" t="s">
        <v>99</v>
      </c>
    </row>
    <row r="244" spans="1:12" s="86" customFormat="1" ht="41.25" customHeight="1">
      <c r="A244" s="57">
        <v>1474</v>
      </c>
      <c r="B244" s="58">
        <v>80161504</v>
      </c>
      <c r="C244" s="73" t="s">
        <v>330</v>
      </c>
      <c r="D244" s="57" t="s">
        <v>61</v>
      </c>
      <c r="E244" s="53" t="s">
        <v>37</v>
      </c>
      <c r="F244" s="81" t="s">
        <v>54</v>
      </c>
      <c r="G244" s="82" t="s">
        <v>39</v>
      </c>
      <c r="H244" s="54">
        <v>15014600</v>
      </c>
      <c r="I244" s="54">
        <f t="shared" si="1"/>
        <v>15014600</v>
      </c>
      <c r="J244" s="83" t="s">
        <v>40</v>
      </c>
      <c r="K244" s="84" t="s">
        <v>41</v>
      </c>
      <c r="L244" s="85" t="s">
        <v>99</v>
      </c>
    </row>
    <row r="245" spans="1:254" ht="44.25" customHeight="1">
      <c r="A245" s="28">
        <v>1474</v>
      </c>
      <c r="B245" s="29">
        <v>80161504</v>
      </c>
      <c r="C245" s="44" t="s">
        <v>334</v>
      </c>
      <c r="D245" s="28" t="s">
        <v>46</v>
      </c>
      <c r="E245" s="45" t="s">
        <v>289</v>
      </c>
      <c r="F245" s="46" t="s">
        <v>54</v>
      </c>
      <c r="G245" s="47" t="s">
        <v>39</v>
      </c>
      <c r="H245" s="48">
        <v>14700000</v>
      </c>
      <c r="I245" s="48">
        <f t="shared" si="1"/>
        <v>14700000</v>
      </c>
      <c r="J245" s="49" t="s">
        <v>40</v>
      </c>
      <c r="K245" s="50" t="s">
        <v>41</v>
      </c>
      <c r="L245" s="38" t="s">
        <v>99</v>
      </c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spans="1:256" s="75" customFormat="1" ht="66.75" customHeight="1">
      <c r="A246" s="28">
        <v>1474</v>
      </c>
      <c r="B246" s="29">
        <v>80161504</v>
      </c>
      <c r="C246" s="127" t="s">
        <v>351</v>
      </c>
      <c r="D246" s="28" t="s">
        <v>46</v>
      </c>
      <c r="E246" s="45" t="s">
        <v>289</v>
      </c>
      <c r="F246" s="46" t="s">
        <v>54</v>
      </c>
      <c r="G246" s="47" t="s">
        <v>39</v>
      </c>
      <c r="H246" s="48">
        <v>31450000</v>
      </c>
      <c r="I246" s="48">
        <f t="shared" si="1"/>
        <v>31450000</v>
      </c>
      <c r="J246" s="49" t="s">
        <v>40</v>
      </c>
      <c r="K246" s="50" t="s">
        <v>41</v>
      </c>
      <c r="L246" s="38" t="s">
        <v>99</v>
      </c>
      <c r="M246" s="74" t="s">
        <v>352</v>
      </c>
      <c r="N246" s="51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  <c r="IG246" s="74"/>
      <c r="IH246" s="74"/>
      <c r="II246" s="74"/>
      <c r="IJ246" s="74"/>
      <c r="IK246" s="74"/>
      <c r="IL246" s="74"/>
      <c r="IM246" s="74"/>
      <c r="IN246" s="74"/>
      <c r="IO246" s="74"/>
      <c r="IP246" s="74"/>
      <c r="IQ246" s="74"/>
      <c r="IR246" s="74"/>
      <c r="IS246" s="74"/>
      <c r="IT246" s="74"/>
      <c r="IU246" s="74"/>
      <c r="IV246" s="74"/>
    </row>
    <row r="247" spans="1:254" s="78" customFormat="1" ht="39" customHeight="1">
      <c r="A247" s="28">
        <v>1474</v>
      </c>
      <c r="B247" s="29">
        <v>80101604</v>
      </c>
      <c r="C247" s="34" t="s">
        <v>194</v>
      </c>
      <c r="D247" s="28" t="s">
        <v>46</v>
      </c>
      <c r="E247" s="45" t="s">
        <v>60</v>
      </c>
      <c r="F247" s="46" t="s">
        <v>38</v>
      </c>
      <c r="G247" s="47" t="s">
        <v>39</v>
      </c>
      <c r="H247" s="54">
        <v>31800000</v>
      </c>
      <c r="I247" s="54">
        <f t="shared" si="1"/>
        <v>31800000</v>
      </c>
      <c r="J247" s="49" t="s">
        <v>40</v>
      </c>
      <c r="K247" s="50" t="s">
        <v>41</v>
      </c>
      <c r="L247" s="38" t="s">
        <v>160</v>
      </c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7"/>
      <c r="BY247" s="77"/>
      <c r="BZ247" s="77"/>
      <c r="CA247" s="77"/>
      <c r="CB247" s="77"/>
      <c r="CC247" s="77"/>
      <c r="CD247" s="77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</row>
    <row r="248" spans="1:22" s="32" customFormat="1" ht="36" customHeight="1">
      <c r="A248" s="60">
        <v>1473</v>
      </c>
      <c r="B248" s="29">
        <v>80101604</v>
      </c>
      <c r="C248" s="44" t="s">
        <v>195</v>
      </c>
      <c r="D248" s="60" t="s">
        <v>46</v>
      </c>
      <c r="E248" s="60" t="s">
        <v>43</v>
      </c>
      <c r="F248" s="62" t="s">
        <v>38</v>
      </c>
      <c r="G248" s="60" t="s">
        <v>39</v>
      </c>
      <c r="H248" s="64">
        <v>51500000</v>
      </c>
      <c r="I248" s="64">
        <v>51500000</v>
      </c>
      <c r="J248" s="49" t="s">
        <v>40</v>
      </c>
      <c r="K248" s="60" t="s">
        <v>41</v>
      </c>
      <c r="L248" s="65" t="s">
        <v>75</v>
      </c>
      <c r="M248" s="97"/>
      <c r="N248" s="97"/>
      <c r="O248" s="97"/>
      <c r="P248" s="97"/>
      <c r="Q248" s="97"/>
      <c r="R248" s="97"/>
      <c r="S248" s="97"/>
      <c r="T248" s="97"/>
      <c r="U248" s="97"/>
      <c r="V248" s="97"/>
    </row>
    <row r="249" spans="1:12" s="66" customFormat="1" ht="31.5">
      <c r="A249" s="60">
        <v>1473</v>
      </c>
      <c r="B249" s="29">
        <v>93141509</v>
      </c>
      <c r="C249" s="44" t="s">
        <v>196</v>
      </c>
      <c r="D249" s="60" t="s">
        <v>47</v>
      </c>
      <c r="E249" s="61" t="s">
        <v>50</v>
      </c>
      <c r="F249" s="62" t="s">
        <v>54</v>
      </c>
      <c r="G249" s="60" t="s">
        <v>39</v>
      </c>
      <c r="H249" s="63">
        <f>47000000-626667</f>
        <v>46373333</v>
      </c>
      <c r="I249" s="64">
        <f>+H249</f>
        <v>46373333</v>
      </c>
      <c r="J249" s="49" t="s">
        <v>40</v>
      </c>
      <c r="K249" s="60" t="s">
        <v>41</v>
      </c>
      <c r="L249" s="65" t="s">
        <v>75</v>
      </c>
    </row>
    <row r="250" spans="1:22" s="33" customFormat="1" ht="36">
      <c r="A250" s="60">
        <v>1473</v>
      </c>
      <c r="B250" s="29">
        <v>93141509</v>
      </c>
      <c r="C250" s="44" t="s">
        <v>197</v>
      </c>
      <c r="D250" s="60" t="s">
        <v>47</v>
      </c>
      <c r="E250" s="60" t="s">
        <v>60</v>
      </c>
      <c r="F250" s="62" t="s">
        <v>54</v>
      </c>
      <c r="G250" s="60" t="s">
        <v>39</v>
      </c>
      <c r="H250" s="64">
        <v>24348000</v>
      </c>
      <c r="I250" s="64">
        <v>24348000</v>
      </c>
      <c r="J250" s="49" t="s">
        <v>40</v>
      </c>
      <c r="K250" s="60" t="s">
        <v>41</v>
      </c>
      <c r="L250" s="65" t="s">
        <v>75</v>
      </c>
      <c r="M250" s="66"/>
      <c r="N250" s="66"/>
      <c r="O250" s="66"/>
      <c r="P250" s="66"/>
      <c r="Q250" s="66"/>
      <c r="R250" s="66"/>
      <c r="S250" s="66"/>
      <c r="T250" s="66"/>
      <c r="U250" s="66"/>
      <c r="V250" s="66"/>
    </row>
    <row r="251" spans="1:22" s="33" customFormat="1" ht="63">
      <c r="A251" s="60">
        <v>1473</v>
      </c>
      <c r="B251" s="29">
        <v>93141509</v>
      </c>
      <c r="C251" s="44" t="s">
        <v>198</v>
      </c>
      <c r="D251" s="60" t="s">
        <v>126</v>
      </c>
      <c r="E251" s="60" t="s">
        <v>272</v>
      </c>
      <c r="F251" s="62" t="s">
        <v>54</v>
      </c>
      <c r="G251" s="60" t="s">
        <v>39</v>
      </c>
      <c r="H251" s="64">
        <f>20290000-5275400</f>
        <v>15014600</v>
      </c>
      <c r="I251" s="64">
        <f>+H251</f>
        <v>15014600</v>
      </c>
      <c r="J251" s="49" t="s">
        <v>40</v>
      </c>
      <c r="K251" s="60" t="s">
        <v>41</v>
      </c>
      <c r="L251" s="65" t="s">
        <v>75</v>
      </c>
      <c r="M251" s="66"/>
      <c r="N251" s="66"/>
      <c r="O251" s="66"/>
      <c r="P251" s="66"/>
      <c r="Q251" s="66"/>
      <c r="R251" s="66"/>
      <c r="S251" s="66"/>
      <c r="T251" s="66"/>
      <c r="U251" s="66"/>
      <c r="V251" s="66"/>
    </row>
    <row r="252" spans="1:22" s="33" customFormat="1" ht="35.25" customHeight="1">
      <c r="A252" s="60">
        <v>1473</v>
      </c>
      <c r="B252" s="29">
        <v>85111703</v>
      </c>
      <c r="C252" s="44" t="s">
        <v>199</v>
      </c>
      <c r="D252" s="60" t="s">
        <v>46</v>
      </c>
      <c r="E252" s="60" t="s">
        <v>60</v>
      </c>
      <c r="F252" s="62" t="s">
        <v>38</v>
      </c>
      <c r="G252" s="60" t="s">
        <v>39</v>
      </c>
      <c r="H252" s="63">
        <v>120322540</v>
      </c>
      <c r="I252" s="64">
        <f>+H252</f>
        <v>120322540</v>
      </c>
      <c r="J252" s="49" t="s">
        <v>40</v>
      </c>
      <c r="K252" s="60" t="s">
        <v>41</v>
      </c>
      <c r="L252" s="65" t="s">
        <v>75</v>
      </c>
      <c r="M252" s="66"/>
      <c r="N252" s="66"/>
      <c r="O252" s="66"/>
      <c r="P252" s="66"/>
      <c r="Q252" s="66"/>
      <c r="R252" s="66"/>
      <c r="S252" s="66"/>
      <c r="T252" s="66"/>
      <c r="U252" s="66"/>
      <c r="V252" s="66"/>
    </row>
    <row r="253" spans="1:22" ht="31.5" customHeight="1">
      <c r="A253" s="60">
        <v>1473</v>
      </c>
      <c r="B253" s="29">
        <v>94101600</v>
      </c>
      <c r="C253" s="65" t="s">
        <v>338</v>
      </c>
      <c r="D253" s="60" t="s">
        <v>46</v>
      </c>
      <c r="E253" s="60" t="s">
        <v>43</v>
      </c>
      <c r="F253" s="62" t="s">
        <v>74</v>
      </c>
      <c r="G253" s="60" t="s">
        <v>39</v>
      </c>
      <c r="H253" s="64">
        <f>383008892+220000000+4871908</f>
        <v>607880800</v>
      </c>
      <c r="I253" s="64">
        <f>+H253</f>
        <v>607880800</v>
      </c>
      <c r="J253" s="49" t="s">
        <v>40</v>
      </c>
      <c r="K253" s="60" t="s">
        <v>41</v>
      </c>
      <c r="L253" s="65" t="s">
        <v>75</v>
      </c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  <row r="254" spans="1:22" ht="31.5" customHeight="1">
      <c r="A254" s="60">
        <v>1473</v>
      </c>
      <c r="B254" s="29">
        <v>81101500</v>
      </c>
      <c r="C254" s="65" t="s">
        <v>200</v>
      </c>
      <c r="D254" s="60" t="s">
        <v>46</v>
      </c>
      <c r="E254" s="60" t="s">
        <v>62</v>
      </c>
      <c r="F254" s="62" t="s">
        <v>71</v>
      </c>
      <c r="G254" s="60" t="s">
        <v>39</v>
      </c>
      <c r="H254" s="64">
        <v>47361727</v>
      </c>
      <c r="I254" s="64">
        <v>47361727</v>
      </c>
      <c r="J254" s="49" t="s">
        <v>40</v>
      </c>
      <c r="K254" s="60" t="s">
        <v>41</v>
      </c>
      <c r="L254" s="65" t="s">
        <v>75</v>
      </c>
      <c r="M254" s="75"/>
      <c r="N254" s="75"/>
      <c r="O254" s="75"/>
      <c r="P254" s="75"/>
      <c r="Q254" s="75"/>
      <c r="R254" s="75"/>
      <c r="S254" s="75"/>
      <c r="T254" s="75"/>
      <c r="U254" s="75"/>
      <c r="V254" s="75"/>
    </row>
    <row r="255" spans="1:22" ht="44.25" customHeight="1">
      <c r="A255" s="67" t="s">
        <v>201</v>
      </c>
      <c r="B255" s="29">
        <v>44103103</v>
      </c>
      <c r="C255" s="65" t="s">
        <v>202</v>
      </c>
      <c r="D255" s="60" t="s">
        <v>46</v>
      </c>
      <c r="E255" s="60" t="s">
        <v>37</v>
      </c>
      <c r="F255" s="62" t="s">
        <v>265</v>
      </c>
      <c r="G255" s="60" t="s">
        <v>203</v>
      </c>
      <c r="H255" s="64">
        <v>43267000</v>
      </c>
      <c r="I255" s="64">
        <v>43267000</v>
      </c>
      <c r="J255" s="49" t="s">
        <v>40</v>
      </c>
      <c r="K255" s="60" t="s">
        <v>41</v>
      </c>
      <c r="L255" s="38" t="s">
        <v>99</v>
      </c>
      <c r="M255" s="75"/>
      <c r="N255" s="75"/>
      <c r="O255" s="75"/>
      <c r="P255" s="75"/>
      <c r="Q255" s="75"/>
      <c r="R255" s="75"/>
      <c r="S255" s="75"/>
      <c r="T255" s="75"/>
      <c r="U255" s="75"/>
      <c r="V255" s="75"/>
    </row>
    <row r="256" spans="1:22" ht="31.5">
      <c r="A256" s="67" t="s">
        <v>201</v>
      </c>
      <c r="B256" s="29">
        <v>40101700</v>
      </c>
      <c r="C256" s="65" t="s">
        <v>204</v>
      </c>
      <c r="D256" s="60" t="s">
        <v>126</v>
      </c>
      <c r="E256" s="60" t="s">
        <v>62</v>
      </c>
      <c r="F256" s="62" t="s">
        <v>38</v>
      </c>
      <c r="G256" s="60" t="s">
        <v>203</v>
      </c>
      <c r="H256" s="64">
        <v>30000000</v>
      </c>
      <c r="I256" s="64">
        <v>30000000</v>
      </c>
      <c r="J256" s="49" t="s">
        <v>40</v>
      </c>
      <c r="K256" s="60" t="s">
        <v>41</v>
      </c>
      <c r="L256" s="38" t="s">
        <v>99</v>
      </c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1:22" ht="31.5">
      <c r="A257" s="67" t="s">
        <v>201</v>
      </c>
      <c r="B257" s="29">
        <v>43211612</v>
      </c>
      <c r="C257" s="65" t="s">
        <v>205</v>
      </c>
      <c r="D257" s="60" t="s">
        <v>46</v>
      </c>
      <c r="E257" s="60" t="s">
        <v>45</v>
      </c>
      <c r="F257" s="62" t="s">
        <v>110</v>
      </c>
      <c r="G257" s="60" t="s">
        <v>203</v>
      </c>
      <c r="H257" s="64">
        <v>10000000</v>
      </c>
      <c r="I257" s="64">
        <v>10000000</v>
      </c>
      <c r="J257" s="49" t="s">
        <v>40</v>
      </c>
      <c r="K257" s="60" t="s">
        <v>41</v>
      </c>
      <c r="L257" s="38" t="s">
        <v>99</v>
      </c>
      <c r="M257" s="75"/>
      <c r="N257" s="75"/>
      <c r="O257" s="75"/>
      <c r="P257" s="75"/>
      <c r="Q257" s="75"/>
      <c r="R257" s="75"/>
      <c r="S257" s="75"/>
      <c r="T257" s="75"/>
      <c r="U257" s="75"/>
      <c r="V257" s="75"/>
    </row>
    <row r="258" spans="1:22" ht="44.25" customHeight="1">
      <c r="A258" s="67" t="s">
        <v>206</v>
      </c>
      <c r="B258" s="29">
        <v>78181701</v>
      </c>
      <c r="C258" s="65" t="s">
        <v>207</v>
      </c>
      <c r="D258" s="60" t="s">
        <v>95</v>
      </c>
      <c r="E258" s="60" t="s">
        <v>56</v>
      </c>
      <c r="F258" s="62" t="s">
        <v>208</v>
      </c>
      <c r="G258" s="60" t="s">
        <v>203</v>
      </c>
      <c r="H258" s="64">
        <v>27500000</v>
      </c>
      <c r="I258" s="64">
        <v>27500000</v>
      </c>
      <c r="J258" s="49" t="s">
        <v>40</v>
      </c>
      <c r="K258" s="60" t="s">
        <v>41</v>
      </c>
      <c r="L258" s="38" t="s">
        <v>99</v>
      </c>
      <c r="M258" s="75"/>
      <c r="N258" s="75"/>
      <c r="O258" s="75"/>
      <c r="P258" s="75"/>
      <c r="Q258" s="75"/>
      <c r="R258" s="75"/>
      <c r="S258" s="75"/>
      <c r="T258" s="75"/>
      <c r="U258" s="75"/>
      <c r="V258" s="75"/>
    </row>
    <row r="259" spans="1:22" ht="45.75" customHeight="1">
      <c r="A259" s="67" t="s">
        <v>206</v>
      </c>
      <c r="B259" s="29">
        <v>25172504</v>
      </c>
      <c r="C259" s="65" t="s">
        <v>209</v>
      </c>
      <c r="D259" s="60" t="s">
        <v>61</v>
      </c>
      <c r="E259" s="60" t="s">
        <v>56</v>
      </c>
      <c r="F259" s="62" t="s">
        <v>38</v>
      </c>
      <c r="G259" s="60" t="s">
        <v>203</v>
      </c>
      <c r="H259" s="64">
        <v>30000000</v>
      </c>
      <c r="I259" s="64">
        <v>30000000</v>
      </c>
      <c r="J259" s="49" t="s">
        <v>40</v>
      </c>
      <c r="K259" s="60" t="s">
        <v>41</v>
      </c>
      <c r="L259" s="38" t="s">
        <v>99</v>
      </c>
      <c r="M259" s="75"/>
      <c r="N259" s="75"/>
      <c r="O259" s="75"/>
      <c r="P259" s="75"/>
      <c r="Q259" s="75"/>
      <c r="R259" s="75"/>
      <c r="S259" s="75"/>
      <c r="T259" s="75"/>
      <c r="U259" s="75"/>
      <c r="V259" s="75"/>
    </row>
    <row r="260" spans="1:22" ht="47.25">
      <c r="A260" s="67" t="s">
        <v>210</v>
      </c>
      <c r="B260" s="29">
        <v>14111506</v>
      </c>
      <c r="C260" s="65" t="s">
        <v>211</v>
      </c>
      <c r="D260" s="60" t="s">
        <v>36</v>
      </c>
      <c r="E260" s="60" t="s">
        <v>291</v>
      </c>
      <c r="F260" s="62" t="s">
        <v>266</v>
      </c>
      <c r="G260" s="60" t="s">
        <v>203</v>
      </c>
      <c r="H260" s="64">
        <v>16105000</v>
      </c>
      <c r="I260" s="64">
        <v>16105000</v>
      </c>
      <c r="J260" s="49" t="s">
        <v>40</v>
      </c>
      <c r="K260" s="60" t="s">
        <v>41</v>
      </c>
      <c r="L260" s="38" t="s">
        <v>99</v>
      </c>
      <c r="M260" s="75"/>
      <c r="N260" s="75"/>
      <c r="O260" s="75"/>
      <c r="P260" s="75"/>
      <c r="Q260" s="75"/>
      <c r="R260" s="75"/>
      <c r="S260" s="75"/>
      <c r="T260" s="75"/>
      <c r="U260" s="75"/>
      <c r="V260" s="75"/>
    </row>
    <row r="261" spans="1:22" ht="31.5">
      <c r="A261" s="67" t="s">
        <v>210</v>
      </c>
      <c r="B261" s="29">
        <v>14111506</v>
      </c>
      <c r="C261" s="112" t="s">
        <v>212</v>
      </c>
      <c r="D261" s="113" t="s">
        <v>126</v>
      </c>
      <c r="E261" s="60" t="s">
        <v>45</v>
      </c>
      <c r="F261" s="62" t="s">
        <v>110</v>
      </c>
      <c r="G261" s="60" t="s">
        <v>203</v>
      </c>
      <c r="H261" s="64">
        <v>20000000</v>
      </c>
      <c r="I261" s="64">
        <v>20000000</v>
      </c>
      <c r="J261" s="49" t="s">
        <v>40</v>
      </c>
      <c r="K261" s="60" t="s">
        <v>41</v>
      </c>
      <c r="L261" s="38" t="s">
        <v>99</v>
      </c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1:22" ht="38.25">
      <c r="A262" s="67" t="s">
        <v>210</v>
      </c>
      <c r="B262" s="29">
        <v>81141802</v>
      </c>
      <c r="C262" s="65" t="s">
        <v>213</v>
      </c>
      <c r="D262" s="60" t="s">
        <v>98</v>
      </c>
      <c r="E262" s="60" t="s">
        <v>45</v>
      </c>
      <c r="F262" s="62" t="s">
        <v>110</v>
      </c>
      <c r="G262" s="60" t="s">
        <v>203</v>
      </c>
      <c r="H262" s="64">
        <v>12600000</v>
      </c>
      <c r="I262" s="64">
        <v>12600000</v>
      </c>
      <c r="J262" s="49" t="s">
        <v>40</v>
      </c>
      <c r="K262" s="60" t="s">
        <v>41</v>
      </c>
      <c r="L262" s="38" t="s">
        <v>99</v>
      </c>
      <c r="M262" s="75"/>
      <c r="N262" s="75"/>
      <c r="O262" s="75"/>
      <c r="P262" s="75"/>
      <c r="Q262" s="75"/>
      <c r="R262" s="75"/>
      <c r="S262" s="75"/>
      <c r="T262" s="75"/>
      <c r="U262" s="75"/>
      <c r="V262" s="75"/>
    </row>
    <row r="263" spans="1:22" ht="31.5">
      <c r="A263" s="67" t="s">
        <v>210</v>
      </c>
      <c r="B263" s="29">
        <v>10111300</v>
      </c>
      <c r="C263" s="65" t="s">
        <v>214</v>
      </c>
      <c r="D263" s="60" t="s">
        <v>36</v>
      </c>
      <c r="E263" s="60" t="s">
        <v>45</v>
      </c>
      <c r="F263" s="62" t="s">
        <v>110</v>
      </c>
      <c r="G263" s="60" t="s">
        <v>203</v>
      </c>
      <c r="H263" s="64">
        <v>10000000</v>
      </c>
      <c r="I263" s="64">
        <v>10000000</v>
      </c>
      <c r="J263" s="49" t="s">
        <v>40</v>
      </c>
      <c r="K263" s="60" t="s">
        <v>41</v>
      </c>
      <c r="L263" s="38" t="s">
        <v>99</v>
      </c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1:22" ht="38.25">
      <c r="A264" s="67" t="s">
        <v>215</v>
      </c>
      <c r="B264" s="29">
        <v>41112512</v>
      </c>
      <c r="C264" s="65" t="s">
        <v>216</v>
      </c>
      <c r="D264" s="60" t="s">
        <v>46</v>
      </c>
      <c r="E264" s="60" t="s">
        <v>45</v>
      </c>
      <c r="F264" s="62" t="s">
        <v>38</v>
      </c>
      <c r="G264" s="60" t="s">
        <v>203</v>
      </c>
      <c r="H264" s="64">
        <v>28900000</v>
      </c>
      <c r="I264" s="64">
        <v>28900000</v>
      </c>
      <c r="J264" s="49" t="s">
        <v>40</v>
      </c>
      <c r="K264" s="60" t="s">
        <v>41</v>
      </c>
      <c r="L264" s="38" t="s">
        <v>99</v>
      </c>
      <c r="M264" s="75"/>
      <c r="N264" s="75"/>
      <c r="O264" s="75"/>
      <c r="P264" s="75"/>
      <c r="Q264" s="75"/>
      <c r="R264" s="75"/>
      <c r="S264" s="75"/>
      <c r="T264" s="75"/>
      <c r="U264" s="75"/>
      <c r="V264" s="75"/>
    </row>
    <row r="265" spans="1:22" ht="31.5">
      <c r="A265" s="67" t="s">
        <v>217</v>
      </c>
      <c r="B265" s="29">
        <v>80131502</v>
      </c>
      <c r="C265" s="65" t="s">
        <v>218</v>
      </c>
      <c r="D265" s="60" t="s">
        <v>52</v>
      </c>
      <c r="E265" s="60" t="s">
        <v>48</v>
      </c>
      <c r="F265" s="62" t="s">
        <v>54</v>
      </c>
      <c r="G265" s="60" t="s">
        <v>203</v>
      </c>
      <c r="H265" s="64">
        <v>96000000</v>
      </c>
      <c r="I265" s="64">
        <v>96000000</v>
      </c>
      <c r="J265" s="49" t="s">
        <v>40</v>
      </c>
      <c r="K265" s="60" t="s">
        <v>41</v>
      </c>
      <c r="L265" s="38" t="s">
        <v>99</v>
      </c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1:22" ht="41.25">
      <c r="A266" s="67" t="s">
        <v>219</v>
      </c>
      <c r="B266" s="29">
        <v>78102202</v>
      </c>
      <c r="C266" s="65" t="s">
        <v>220</v>
      </c>
      <c r="D266" s="60" t="s">
        <v>57</v>
      </c>
      <c r="E266" s="60" t="s">
        <v>48</v>
      </c>
      <c r="F266" s="62" t="s">
        <v>110</v>
      </c>
      <c r="G266" s="60" t="s">
        <v>203</v>
      </c>
      <c r="H266" s="64">
        <v>16000000</v>
      </c>
      <c r="I266" s="64">
        <v>16000000</v>
      </c>
      <c r="J266" s="49" t="s">
        <v>40</v>
      </c>
      <c r="K266" s="60" t="s">
        <v>41</v>
      </c>
      <c r="L266" s="38" t="s">
        <v>99</v>
      </c>
      <c r="M266" s="75"/>
      <c r="N266" s="75"/>
      <c r="O266" s="75"/>
      <c r="P266" s="75"/>
      <c r="Q266" s="75"/>
      <c r="R266" s="75"/>
      <c r="S266" s="75"/>
      <c r="T266" s="75"/>
      <c r="U266" s="75"/>
      <c r="V266" s="75"/>
    </row>
    <row r="267" spans="1:22" ht="41.25">
      <c r="A267" s="67" t="s">
        <v>219</v>
      </c>
      <c r="B267" s="29">
        <v>83111603</v>
      </c>
      <c r="C267" s="65" t="s">
        <v>221</v>
      </c>
      <c r="D267" s="60" t="s">
        <v>46</v>
      </c>
      <c r="E267" s="60" t="s">
        <v>79</v>
      </c>
      <c r="F267" s="62" t="s">
        <v>110</v>
      </c>
      <c r="G267" s="60" t="s">
        <v>203</v>
      </c>
      <c r="H267" s="64">
        <v>1000000</v>
      </c>
      <c r="I267" s="64">
        <v>1000000</v>
      </c>
      <c r="J267" s="49" t="s">
        <v>40</v>
      </c>
      <c r="K267" s="60" t="s">
        <v>41</v>
      </c>
      <c r="L267" s="38" t="s">
        <v>99</v>
      </c>
      <c r="M267" s="75"/>
      <c r="N267" s="75"/>
      <c r="O267" s="75"/>
      <c r="P267" s="75"/>
      <c r="Q267" s="75"/>
      <c r="R267" s="75"/>
      <c r="S267" s="75"/>
      <c r="T267" s="75"/>
      <c r="U267" s="75"/>
      <c r="V267" s="75"/>
    </row>
    <row r="268" spans="1:22" ht="31.5">
      <c r="A268" s="67" t="s">
        <v>222</v>
      </c>
      <c r="B268" s="29">
        <v>80131505</v>
      </c>
      <c r="C268" s="65" t="s">
        <v>223</v>
      </c>
      <c r="D268" s="60" t="s">
        <v>95</v>
      </c>
      <c r="E268" s="60" t="s">
        <v>50</v>
      </c>
      <c r="F268" s="62" t="s">
        <v>110</v>
      </c>
      <c r="G268" s="60" t="s">
        <v>203</v>
      </c>
      <c r="H268" s="64">
        <v>12000000</v>
      </c>
      <c r="I268" s="64">
        <v>12000000</v>
      </c>
      <c r="J268" s="49" t="s">
        <v>40</v>
      </c>
      <c r="K268" s="60" t="s">
        <v>41</v>
      </c>
      <c r="L268" s="38" t="s">
        <v>99</v>
      </c>
      <c r="M268" s="75"/>
      <c r="N268" s="75"/>
      <c r="O268" s="75"/>
      <c r="P268" s="75"/>
      <c r="Q268" s="75"/>
      <c r="R268" s="75"/>
      <c r="S268" s="75"/>
      <c r="T268" s="75"/>
      <c r="U268" s="75"/>
      <c r="V268" s="75"/>
    </row>
    <row r="269" spans="1:22" ht="31.5">
      <c r="A269" s="67" t="s">
        <v>222</v>
      </c>
      <c r="B269" s="29">
        <v>55101519</v>
      </c>
      <c r="C269" s="65" t="s">
        <v>224</v>
      </c>
      <c r="D269" s="60" t="s">
        <v>46</v>
      </c>
      <c r="E269" s="60" t="s">
        <v>79</v>
      </c>
      <c r="F269" s="62" t="s">
        <v>110</v>
      </c>
      <c r="G269" s="60" t="s">
        <v>203</v>
      </c>
      <c r="H269" s="64">
        <v>8000000</v>
      </c>
      <c r="I269" s="64">
        <v>8000000</v>
      </c>
      <c r="J269" s="49" t="s">
        <v>40</v>
      </c>
      <c r="K269" s="60" t="s">
        <v>41</v>
      </c>
      <c r="L269" s="38" t="s">
        <v>99</v>
      </c>
      <c r="M269" s="75"/>
      <c r="N269" s="75"/>
      <c r="O269" s="75"/>
      <c r="P269" s="75"/>
      <c r="Q269" s="75"/>
      <c r="R269" s="75"/>
      <c r="S269" s="75"/>
      <c r="T269" s="75"/>
      <c r="U269" s="75"/>
      <c r="V269" s="75"/>
    </row>
    <row r="270" spans="1:22" ht="41.25" customHeight="1">
      <c r="A270" s="67" t="s">
        <v>225</v>
      </c>
      <c r="B270" s="29">
        <v>10111300</v>
      </c>
      <c r="C270" s="65" t="s">
        <v>226</v>
      </c>
      <c r="D270" s="60" t="s">
        <v>47</v>
      </c>
      <c r="E270" s="60" t="s">
        <v>79</v>
      </c>
      <c r="F270" s="62" t="s">
        <v>208</v>
      </c>
      <c r="G270" s="60" t="s">
        <v>203</v>
      </c>
      <c r="H270" s="64">
        <v>75000000</v>
      </c>
      <c r="I270" s="64">
        <v>75000000</v>
      </c>
      <c r="J270" s="49" t="s">
        <v>40</v>
      </c>
      <c r="K270" s="60" t="s">
        <v>41</v>
      </c>
      <c r="L270" s="38" t="s">
        <v>99</v>
      </c>
      <c r="M270" s="75"/>
      <c r="N270" s="75"/>
      <c r="O270" s="75"/>
      <c r="P270" s="75"/>
      <c r="Q270" s="75"/>
      <c r="R270" s="75"/>
      <c r="S270" s="75"/>
      <c r="T270" s="75"/>
      <c r="U270" s="75"/>
      <c r="V270" s="75"/>
    </row>
    <row r="271" spans="1:22" ht="57.75" customHeight="1">
      <c r="A271" s="67" t="s">
        <v>225</v>
      </c>
      <c r="B271" s="29">
        <v>92121701</v>
      </c>
      <c r="C271" s="126" t="s">
        <v>348</v>
      </c>
      <c r="D271" s="60" t="s">
        <v>36</v>
      </c>
      <c r="E271" s="60" t="s">
        <v>350</v>
      </c>
      <c r="F271" s="62" t="s">
        <v>74</v>
      </c>
      <c r="G271" s="60" t="s">
        <v>203</v>
      </c>
      <c r="H271" s="64">
        <v>865666667</v>
      </c>
      <c r="I271" s="64">
        <f>+H271</f>
        <v>865666667</v>
      </c>
      <c r="J271" s="49" t="s">
        <v>40</v>
      </c>
      <c r="K271" s="60" t="s">
        <v>41</v>
      </c>
      <c r="L271" s="38" t="s">
        <v>99</v>
      </c>
      <c r="M271" s="75"/>
      <c r="N271" s="75"/>
      <c r="O271" s="75"/>
      <c r="P271" s="75"/>
      <c r="Q271" s="75"/>
      <c r="R271" s="75"/>
      <c r="S271" s="75"/>
      <c r="T271" s="75"/>
      <c r="U271" s="75"/>
      <c r="V271" s="75"/>
    </row>
    <row r="272" spans="1:22" ht="57.75" customHeight="1">
      <c r="A272" s="67" t="s">
        <v>225</v>
      </c>
      <c r="B272" s="29">
        <v>92121701</v>
      </c>
      <c r="C272" s="126" t="s">
        <v>349</v>
      </c>
      <c r="D272" s="60" t="s">
        <v>46</v>
      </c>
      <c r="E272" s="60" t="s">
        <v>138</v>
      </c>
      <c r="F272" s="62" t="s">
        <v>74</v>
      </c>
      <c r="G272" s="60" t="s">
        <v>203</v>
      </c>
      <c r="H272" s="64">
        <v>78333333</v>
      </c>
      <c r="I272" s="64">
        <f>+H272</f>
        <v>78333333</v>
      </c>
      <c r="J272" s="49" t="s">
        <v>40</v>
      </c>
      <c r="K272" s="60" t="s">
        <v>41</v>
      </c>
      <c r="L272" s="38" t="s">
        <v>99</v>
      </c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1:22" ht="57" customHeight="1">
      <c r="A273" s="67" t="s">
        <v>225</v>
      </c>
      <c r="B273" s="29">
        <v>83111500</v>
      </c>
      <c r="C273" s="65" t="s">
        <v>340</v>
      </c>
      <c r="D273" s="60" t="s">
        <v>36</v>
      </c>
      <c r="E273" s="60" t="s">
        <v>56</v>
      </c>
      <c r="F273" s="62" t="s">
        <v>38</v>
      </c>
      <c r="G273" s="60" t="s">
        <v>203</v>
      </c>
      <c r="H273" s="64">
        <v>45000000</v>
      </c>
      <c r="I273" s="64">
        <v>45000000</v>
      </c>
      <c r="J273" s="49" t="s">
        <v>40</v>
      </c>
      <c r="K273" s="60" t="s">
        <v>41</v>
      </c>
      <c r="L273" s="38" t="s">
        <v>99</v>
      </c>
      <c r="M273" s="75"/>
      <c r="N273" s="75"/>
      <c r="O273" s="75"/>
      <c r="P273" s="75"/>
      <c r="Q273" s="75"/>
      <c r="R273" s="75"/>
      <c r="S273" s="75"/>
      <c r="T273" s="75"/>
      <c r="U273" s="75"/>
      <c r="V273" s="75"/>
    </row>
    <row r="274" spans="1:22" ht="31.5">
      <c r="A274" s="67" t="s">
        <v>225</v>
      </c>
      <c r="B274" s="29">
        <v>25191500</v>
      </c>
      <c r="C274" s="65" t="s">
        <v>227</v>
      </c>
      <c r="D274" s="60" t="s">
        <v>46</v>
      </c>
      <c r="E274" s="60" t="s">
        <v>60</v>
      </c>
      <c r="F274" s="62" t="s">
        <v>38</v>
      </c>
      <c r="G274" s="60" t="s">
        <v>203</v>
      </c>
      <c r="H274" s="64">
        <v>112951000</v>
      </c>
      <c r="I274" s="64">
        <v>112951000</v>
      </c>
      <c r="J274" s="49" t="s">
        <v>40</v>
      </c>
      <c r="K274" s="60" t="s">
        <v>41</v>
      </c>
      <c r="L274" s="38" t="s">
        <v>99</v>
      </c>
      <c r="M274" s="75"/>
      <c r="N274" s="75"/>
      <c r="O274" s="75"/>
      <c r="P274" s="75"/>
      <c r="Q274" s="75"/>
      <c r="R274" s="75"/>
      <c r="S274" s="75"/>
      <c r="T274" s="75"/>
      <c r="U274" s="75"/>
      <c r="V274" s="75"/>
    </row>
    <row r="275" spans="1:22" ht="31.5">
      <c r="A275" s="67" t="s">
        <v>225</v>
      </c>
      <c r="B275" s="29">
        <v>83111500</v>
      </c>
      <c r="C275" s="65" t="s">
        <v>228</v>
      </c>
      <c r="D275" s="60" t="s">
        <v>46</v>
      </c>
      <c r="E275" s="60" t="s">
        <v>50</v>
      </c>
      <c r="F275" s="62" t="s">
        <v>110</v>
      </c>
      <c r="G275" s="60" t="s">
        <v>203</v>
      </c>
      <c r="H275" s="64">
        <v>10000000</v>
      </c>
      <c r="I275" s="64">
        <v>10000000</v>
      </c>
      <c r="J275" s="49" t="s">
        <v>40</v>
      </c>
      <c r="K275" s="60" t="s">
        <v>41</v>
      </c>
      <c r="L275" s="38" t="s">
        <v>99</v>
      </c>
      <c r="M275" s="75"/>
      <c r="N275" s="75"/>
      <c r="O275" s="75"/>
      <c r="P275" s="75"/>
      <c r="Q275" s="75"/>
      <c r="R275" s="75"/>
      <c r="S275" s="75"/>
      <c r="T275" s="75"/>
      <c r="U275" s="75"/>
      <c r="V275" s="75"/>
    </row>
    <row r="276" spans="1:22" ht="31.5">
      <c r="A276" s="67" t="s">
        <v>225</v>
      </c>
      <c r="B276" s="29">
        <v>83111500</v>
      </c>
      <c r="C276" s="65" t="s">
        <v>229</v>
      </c>
      <c r="D276" s="60" t="s">
        <v>46</v>
      </c>
      <c r="E276" s="60" t="s">
        <v>50</v>
      </c>
      <c r="F276" s="62" t="s">
        <v>110</v>
      </c>
      <c r="G276" s="60" t="s">
        <v>203</v>
      </c>
      <c r="H276" s="64">
        <v>15000000</v>
      </c>
      <c r="I276" s="64">
        <v>15000000</v>
      </c>
      <c r="J276" s="49" t="s">
        <v>40</v>
      </c>
      <c r="K276" s="60" t="s">
        <v>41</v>
      </c>
      <c r="L276" s="38" t="s">
        <v>99</v>
      </c>
      <c r="M276" s="75"/>
      <c r="N276" s="75"/>
      <c r="O276" s="75"/>
      <c r="P276" s="75"/>
      <c r="Q276" s="75"/>
      <c r="R276" s="75"/>
      <c r="S276" s="75"/>
      <c r="T276" s="75"/>
      <c r="U276" s="75"/>
      <c r="V276" s="75"/>
    </row>
    <row r="277" spans="1:22" ht="38.25">
      <c r="A277" s="67" t="s">
        <v>225</v>
      </c>
      <c r="B277" s="29" t="s">
        <v>230</v>
      </c>
      <c r="C277" s="65" t="s">
        <v>231</v>
      </c>
      <c r="D277" s="60" t="s">
        <v>46</v>
      </c>
      <c r="E277" s="60" t="s">
        <v>60</v>
      </c>
      <c r="F277" s="62" t="s">
        <v>38</v>
      </c>
      <c r="G277" s="60" t="s">
        <v>203</v>
      </c>
      <c r="H277" s="64">
        <v>40000000</v>
      </c>
      <c r="I277" s="64">
        <v>40000000</v>
      </c>
      <c r="J277" s="49" t="s">
        <v>40</v>
      </c>
      <c r="K277" s="60" t="s">
        <v>41</v>
      </c>
      <c r="L277" s="38" t="s">
        <v>99</v>
      </c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1:22" ht="43.5" customHeight="1">
      <c r="A278" s="67" t="s">
        <v>232</v>
      </c>
      <c r="B278" s="29">
        <v>84131500</v>
      </c>
      <c r="C278" s="65" t="s">
        <v>344</v>
      </c>
      <c r="D278" s="60" t="s">
        <v>36</v>
      </c>
      <c r="E278" s="60" t="s">
        <v>48</v>
      </c>
      <c r="F278" s="62" t="s">
        <v>333</v>
      </c>
      <c r="G278" s="60" t="s">
        <v>203</v>
      </c>
      <c r="H278" s="64">
        <f>228535000-2465812</f>
        <v>226069188</v>
      </c>
      <c r="I278" s="64">
        <f>+H278</f>
        <v>226069188</v>
      </c>
      <c r="J278" s="49" t="s">
        <v>40</v>
      </c>
      <c r="K278" s="60" t="s">
        <v>41</v>
      </c>
      <c r="L278" s="38" t="s">
        <v>99</v>
      </c>
      <c r="M278" s="75"/>
      <c r="N278" s="75"/>
      <c r="O278" s="75"/>
      <c r="P278" s="75"/>
      <c r="Q278" s="75"/>
      <c r="R278" s="75"/>
      <c r="S278" s="75"/>
      <c r="T278" s="75"/>
      <c r="U278" s="75"/>
      <c r="V278" s="75"/>
    </row>
    <row r="279" spans="1:22" ht="38.25">
      <c r="A279" s="67" t="s">
        <v>232</v>
      </c>
      <c r="B279" s="29">
        <v>84131500</v>
      </c>
      <c r="C279" s="65" t="s">
        <v>331</v>
      </c>
      <c r="D279" s="60" t="s">
        <v>47</v>
      </c>
      <c r="E279" s="60" t="s">
        <v>332</v>
      </c>
      <c r="F279" s="62" t="s">
        <v>54</v>
      </c>
      <c r="G279" s="60" t="s">
        <v>203</v>
      </c>
      <c r="H279" s="64">
        <v>2465812</v>
      </c>
      <c r="I279" s="64">
        <f>+H279</f>
        <v>2465812</v>
      </c>
      <c r="J279" s="49" t="s">
        <v>40</v>
      </c>
      <c r="K279" s="60" t="s">
        <v>41</v>
      </c>
      <c r="L279" s="38" t="s">
        <v>99</v>
      </c>
      <c r="M279" s="75"/>
      <c r="N279" s="75"/>
      <c r="O279" s="75"/>
      <c r="P279" s="75"/>
      <c r="Q279" s="75"/>
      <c r="R279" s="75"/>
      <c r="S279" s="75"/>
      <c r="T279" s="75"/>
      <c r="U279" s="75"/>
      <c r="V279" s="75"/>
    </row>
    <row r="280" spans="1:22" ht="31.5">
      <c r="A280" s="67" t="s">
        <v>232</v>
      </c>
      <c r="B280" s="29">
        <v>84131500</v>
      </c>
      <c r="C280" s="65" t="s">
        <v>234</v>
      </c>
      <c r="D280" s="60" t="s">
        <v>98</v>
      </c>
      <c r="E280" s="60" t="s">
        <v>48</v>
      </c>
      <c r="F280" s="62" t="s">
        <v>44</v>
      </c>
      <c r="G280" s="60" t="s">
        <v>203</v>
      </c>
      <c r="H280" s="64">
        <v>4000000</v>
      </c>
      <c r="I280" s="64">
        <v>4000000</v>
      </c>
      <c r="J280" s="49" t="s">
        <v>40</v>
      </c>
      <c r="K280" s="60" t="s">
        <v>41</v>
      </c>
      <c r="L280" s="38" t="s">
        <v>99</v>
      </c>
      <c r="M280" s="75"/>
      <c r="N280" s="75"/>
      <c r="O280" s="75"/>
      <c r="P280" s="75"/>
      <c r="Q280" s="75"/>
      <c r="R280" s="75"/>
      <c r="S280" s="75"/>
      <c r="T280" s="75"/>
      <c r="U280" s="75"/>
      <c r="V280" s="75"/>
    </row>
    <row r="281" spans="1:22" ht="47.25">
      <c r="A281" s="67" t="s">
        <v>232</v>
      </c>
      <c r="B281" s="29">
        <v>84131500</v>
      </c>
      <c r="C281" s="65" t="s">
        <v>235</v>
      </c>
      <c r="D281" s="60" t="s">
        <v>47</v>
      </c>
      <c r="E281" s="60" t="s">
        <v>48</v>
      </c>
      <c r="F281" s="62" t="s">
        <v>233</v>
      </c>
      <c r="G281" s="60" t="s">
        <v>203</v>
      </c>
      <c r="H281" s="64">
        <v>0</v>
      </c>
      <c r="I281" s="64">
        <v>0</v>
      </c>
      <c r="J281" s="49" t="s">
        <v>40</v>
      </c>
      <c r="K281" s="60" t="s">
        <v>41</v>
      </c>
      <c r="L281" s="38" t="s">
        <v>99</v>
      </c>
      <c r="M281" s="75"/>
      <c r="N281" s="75"/>
      <c r="O281" s="75"/>
      <c r="P281" s="75"/>
      <c r="Q281" s="75"/>
      <c r="R281" s="75"/>
      <c r="S281" s="75"/>
      <c r="T281" s="75"/>
      <c r="U281" s="75"/>
      <c r="V281" s="75"/>
    </row>
    <row r="282" spans="1:22" ht="36.75" customHeight="1">
      <c r="A282" s="67" t="s">
        <v>232</v>
      </c>
      <c r="B282" s="29">
        <v>84131500</v>
      </c>
      <c r="C282" s="65" t="s">
        <v>336</v>
      </c>
      <c r="D282" s="60" t="s">
        <v>47</v>
      </c>
      <c r="E282" s="60" t="s">
        <v>48</v>
      </c>
      <c r="F282" s="62" t="s">
        <v>44</v>
      </c>
      <c r="G282" s="60" t="s">
        <v>203</v>
      </c>
      <c r="H282" s="64">
        <v>15000000</v>
      </c>
      <c r="I282" s="64">
        <v>15000000</v>
      </c>
      <c r="J282" s="49" t="s">
        <v>40</v>
      </c>
      <c r="K282" s="60" t="s">
        <v>41</v>
      </c>
      <c r="L282" s="38" t="s">
        <v>99</v>
      </c>
      <c r="M282" s="75"/>
      <c r="N282" s="75"/>
      <c r="O282" s="75"/>
      <c r="P282" s="75"/>
      <c r="Q282" s="75"/>
      <c r="R282" s="75"/>
      <c r="S282" s="75"/>
      <c r="T282" s="75"/>
      <c r="U282" s="75"/>
      <c r="V282" s="75"/>
    </row>
    <row r="283" spans="1:22" ht="31.5">
      <c r="A283" s="67" t="s">
        <v>232</v>
      </c>
      <c r="B283" s="29">
        <v>84131500</v>
      </c>
      <c r="C283" s="65" t="s">
        <v>236</v>
      </c>
      <c r="D283" s="60" t="s">
        <v>137</v>
      </c>
      <c r="E283" s="60" t="s">
        <v>48</v>
      </c>
      <c r="F283" s="62" t="s">
        <v>54</v>
      </c>
      <c r="G283" s="60" t="s">
        <v>203</v>
      </c>
      <c r="H283" s="64">
        <v>86022000</v>
      </c>
      <c r="I283" s="64">
        <v>86022000</v>
      </c>
      <c r="J283" s="49" t="s">
        <v>40</v>
      </c>
      <c r="K283" s="60" t="s">
        <v>41</v>
      </c>
      <c r="L283" s="38" t="s">
        <v>99</v>
      </c>
      <c r="M283" s="75"/>
      <c r="N283" s="75"/>
      <c r="O283" s="75"/>
      <c r="P283" s="75"/>
      <c r="Q283" s="75"/>
      <c r="R283" s="75"/>
      <c r="S283" s="75"/>
      <c r="T283" s="75"/>
      <c r="U283" s="75"/>
      <c r="V283" s="75"/>
    </row>
    <row r="284" spans="1:22" ht="31.5">
      <c r="A284" s="67" t="s">
        <v>237</v>
      </c>
      <c r="B284" s="29">
        <v>83101501</v>
      </c>
      <c r="C284" s="65" t="s">
        <v>238</v>
      </c>
      <c r="D284" s="60" t="s">
        <v>137</v>
      </c>
      <c r="E284" s="60" t="s">
        <v>48</v>
      </c>
      <c r="F284" s="62" t="s">
        <v>54</v>
      </c>
      <c r="G284" s="60" t="s">
        <v>203</v>
      </c>
      <c r="H284" s="64">
        <v>31200000</v>
      </c>
      <c r="I284" s="64">
        <v>31200000</v>
      </c>
      <c r="J284" s="49" t="s">
        <v>40</v>
      </c>
      <c r="K284" s="60" t="s">
        <v>41</v>
      </c>
      <c r="L284" s="38" t="s">
        <v>99</v>
      </c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ht="31.5">
      <c r="A285" s="67" t="s">
        <v>237</v>
      </c>
      <c r="B285" s="29">
        <v>83101501</v>
      </c>
      <c r="C285" s="65" t="s">
        <v>239</v>
      </c>
      <c r="D285" s="60" t="s">
        <v>137</v>
      </c>
      <c r="E285" s="60" t="s">
        <v>48</v>
      </c>
      <c r="F285" s="62" t="s">
        <v>54</v>
      </c>
      <c r="G285" s="60" t="s">
        <v>203</v>
      </c>
      <c r="H285" s="64">
        <v>18720000</v>
      </c>
      <c r="I285" s="64">
        <v>18720000</v>
      </c>
      <c r="J285" s="49" t="s">
        <v>40</v>
      </c>
      <c r="K285" s="60" t="s">
        <v>41</v>
      </c>
      <c r="L285" s="38" t="s">
        <v>99</v>
      </c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1:22" ht="26.25" customHeight="1">
      <c r="A286" s="67" t="s">
        <v>237</v>
      </c>
      <c r="B286" s="29">
        <v>83101501</v>
      </c>
      <c r="C286" s="65" t="s">
        <v>240</v>
      </c>
      <c r="D286" s="60" t="s">
        <v>137</v>
      </c>
      <c r="E286" s="60" t="s">
        <v>48</v>
      </c>
      <c r="F286" s="62" t="s">
        <v>54</v>
      </c>
      <c r="G286" s="60" t="s">
        <v>203</v>
      </c>
      <c r="H286" s="64">
        <v>6240000</v>
      </c>
      <c r="I286" s="64">
        <v>6240000</v>
      </c>
      <c r="J286" s="49" t="s">
        <v>40</v>
      </c>
      <c r="K286" s="60" t="s">
        <v>41</v>
      </c>
      <c r="L286" s="38" t="s">
        <v>99</v>
      </c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1:22" ht="31.5">
      <c r="A287" s="67" t="s">
        <v>232</v>
      </c>
      <c r="B287" s="29">
        <v>83101501</v>
      </c>
      <c r="C287" s="65" t="s">
        <v>241</v>
      </c>
      <c r="D287" s="60" t="s">
        <v>137</v>
      </c>
      <c r="E287" s="60" t="s">
        <v>48</v>
      </c>
      <c r="F287" s="62" t="s">
        <v>54</v>
      </c>
      <c r="G287" s="60" t="s">
        <v>203</v>
      </c>
      <c r="H287" s="64">
        <v>2400000</v>
      </c>
      <c r="I287" s="64">
        <v>2400000</v>
      </c>
      <c r="J287" s="49" t="s">
        <v>40</v>
      </c>
      <c r="K287" s="60" t="s">
        <v>41</v>
      </c>
      <c r="L287" s="38" t="s">
        <v>99</v>
      </c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1:22" ht="31.5">
      <c r="A288" s="67" t="s">
        <v>237</v>
      </c>
      <c r="B288" s="29">
        <v>83101501</v>
      </c>
      <c r="C288" s="65" t="s">
        <v>242</v>
      </c>
      <c r="D288" s="60" t="s">
        <v>137</v>
      </c>
      <c r="E288" s="60" t="s">
        <v>48</v>
      </c>
      <c r="F288" s="62" t="s">
        <v>54</v>
      </c>
      <c r="G288" s="60" t="s">
        <v>203</v>
      </c>
      <c r="H288" s="64">
        <v>12480000</v>
      </c>
      <c r="I288" s="64">
        <v>12480000</v>
      </c>
      <c r="J288" s="49" t="s">
        <v>40</v>
      </c>
      <c r="K288" s="60" t="s">
        <v>41</v>
      </c>
      <c r="L288" s="38" t="s">
        <v>99</v>
      </c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1:22" ht="31.5">
      <c r="A289" s="67" t="s">
        <v>243</v>
      </c>
      <c r="B289" s="29">
        <v>72141100</v>
      </c>
      <c r="C289" s="114" t="s">
        <v>269</v>
      </c>
      <c r="D289" s="60" t="s">
        <v>47</v>
      </c>
      <c r="E289" s="60" t="s">
        <v>79</v>
      </c>
      <c r="F289" s="62" t="s">
        <v>38</v>
      </c>
      <c r="G289" s="60" t="s">
        <v>203</v>
      </c>
      <c r="H289" s="64">
        <f>+54598500+36256500</f>
        <v>90855000</v>
      </c>
      <c r="I289" s="64">
        <f>+H289</f>
        <v>90855000</v>
      </c>
      <c r="J289" s="49" t="s">
        <v>40</v>
      </c>
      <c r="K289" s="60" t="s">
        <v>41</v>
      </c>
      <c r="L289" s="38" t="s">
        <v>99</v>
      </c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1:22" ht="38.25">
      <c r="A290" s="67" t="s">
        <v>243</v>
      </c>
      <c r="B290" s="29">
        <v>80141900</v>
      </c>
      <c r="C290" s="65" t="s">
        <v>244</v>
      </c>
      <c r="D290" s="60" t="s">
        <v>46</v>
      </c>
      <c r="E290" s="60" t="s">
        <v>79</v>
      </c>
      <c r="F290" s="62" t="s">
        <v>38</v>
      </c>
      <c r="G290" s="60" t="s">
        <v>203</v>
      </c>
      <c r="H290" s="64">
        <v>55000000</v>
      </c>
      <c r="I290" s="64">
        <v>55000000</v>
      </c>
      <c r="J290" s="49" t="s">
        <v>40</v>
      </c>
      <c r="K290" s="60" t="s">
        <v>41</v>
      </c>
      <c r="L290" s="38" t="s">
        <v>99</v>
      </c>
      <c r="M290" s="75"/>
      <c r="N290" s="75"/>
      <c r="O290" s="75"/>
      <c r="P290" s="75"/>
      <c r="Q290" s="75"/>
      <c r="R290" s="75"/>
      <c r="S290" s="75"/>
      <c r="T290" s="75"/>
      <c r="U290" s="75"/>
      <c r="V290" s="75"/>
    </row>
    <row r="291" spans="1:22" ht="31.5">
      <c r="A291" s="67" t="s">
        <v>243</v>
      </c>
      <c r="B291" s="29">
        <v>49101700</v>
      </c>
      <c r="C291" s="65" t="s">
        <v>245</v>
      </c>
      <c r="D291" s="60" t="s">
        <v>98</v>
      </c>
      <c r="E291" s="60" t="s">
        <v>246</v>
      </c>
      <c r="F291" s="62" t="s">
        <v>110</v>
      </c>
      <c r="G291" s="60" t="s">
        <v>203</v>
      </c>
      <c r="H291" s="64">
        <v>8000000</v>
      </c>
      <c r="I291" s="64">
        <v>8000000</v>
      </c>
      <c r="J291" s="49" t="s">
        <v>40</v>
      </c>
      <c r="K291" s="60" t="s">
        <v>41</v>
      </c>
      <c r="L291" s="38" t="s">
        <v>99</v>
      </c>
      <c r="M291" s="75"/>
      <c r="N291" s="75"/>
      <c r="O291" s="75"/>
      <c r="P291" s="75"/>
      <c r="Q291" s="75"/>
      <c r="R291" s="75"/>
      <c r="S291" s="75"/>
      <c r="T291" s="75"/>
      <c r="U291" s="75"/>
      <c r="V291" s="75"/>
    </row>
    <row r="292" spans="1:22" ht="31.5">
      <c r="A292" s="67" t="s">
        <v>247</v>
      </c>
      <c r="B292" s="29">
        <v>82121500</v>
      </c>
      <c r="C292" s="65" t="s">
        <v>248</v>
      </c>
      <c r="D292" s="60" t="s">
        <v>61</v>
      </c>
      <c r="E292" s="60" t="s">
        <v>60</v>
      </c>
      <c r="F292" s="62" t="s">
        <v>38</v>
      </c>
      <c r="G292" s="60" t="s">
        <v>203</v>
      </c>
      <c r="H292" s="64">
        <v>58000000</v>
      </c>
      <c r="I292" s="64">
        <f>+H292</f>
        <v>58000000</v>
      </c>
      <c r="J292" s="49" t="s">
        <v>40</v>
      </c>
      <c r="K292" s="60" t="s">
        <v>41</v>
      </c>
      <c r="L292" s="65" t="s">
        <v>249</v>
      </c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1:22" ht="31.5">
      <c r="A293" s="67" t="s">
        <v>247</v>
      </c>
      <c r="B293" s="29">
        <v>82121500</v>
      </c>
      <c r="C293" s="65" t="s">
        <v>250</v>
      </c>
      <c r="D293" s="60" t="s">
        <v>46</v>
      </c>
      <c r="E293" s="60" t="s">
        <v>79</v>
      </c>
      <c r="F293" s="62" t="s">
        <v>38</v>
      </c>
      <c r="G293" s="60" t="s">
        <v>203</v>
      </c>
      <c r="H293" s="64">
        <v>40000000</v>
      </c>
      <c r="I293" s="64">
        <v>40000000</v>
      </c>
      <c r="J293" s="49" t="s">
        <v>40</v>
      </c>
      <c r="K293" s="60" t="s">
        <v>41</v>
      </c>
      <c r="L293" s="65" t="s">
        <v>249</v>
      </c>
      <c r="M293" s="75"/>
      <c r="N293" s="75"/>
      <c r="O293" s="75"/>
      <c r="P293" s="75"/>
      <c r="Q293" s="75"/>
      <c r="R293" s="75"/>
      <c r="S293" s="75"/>
      <c r="T293" s="75"/>
      <c r="U293" s="75"/>
      <c r="V293" s="75"/>
    </row>
    <row r="294" spans="1:22" ht="31.5">
      <c r="A294" s="67" t="s">
        <v>247</v>
      </c>
      <c r="B294" s="29">
        <v>83121703</v>
      </c>
      <c r="C294" s="65" t="s">
        <v>251</v>
      </c>
      <c r="D294" s="60" t="s">
        <v>98</v>
      </c>
      <c r="E294" s="60" t="s">
        <v>43</v>
      </c>
      <c r="F294" s="62" t="s">
        <v>38</v>
      </c>
      <c r="G294" s="60" t="s">
        <v>203</v>
      </c>
      <c r="H294" s="64">
        <v>30000000</v>
      </c>
      <c r="I294" s="64">
        <v>30000000</v>
      </c>
      <c r="J294" s="49" t="s">
        <v>40</v>
      </c>
      <c r="K294" s="60" t="s">
        <v>41</v>
      </c>
      <c r="L294" s="65" t="s">
        <v>249</v>
      </c>
      <c r="M294" s="75"/>
      <c r="N294" s="75"/>
      <c r="O294" s="75"/>
      <c r="P294" s="75"/>
      <c r="Q294" s="75"/>
      <c r="R294" s="75"/>
      <c r="S294" s="75"/>
      <c r="T294" s="75"/>
      <c r="U294" s="75"/>
      <c r="V294" s="75"/>
    </row>
    <row r="295" spans="1:22" ht="31.5">
      <c r="A295" s="67" t="s">
        <v>247</v>
      </c>
      <c r="B295" s="29">
        <v>82101600</v>
      </c>
      <c r="C295" s="65" t="s">
        <v>252</v>
      </c>
      <c r="D295" s="60" t="s">
        <v>46</v>
      </c>
      <c r="E295" s="60" t="s">
        <v>79</v>
      </c>
      <c r="F295" s="62" t="s">
        <v>38</v>
      </c>
      <c r="G295" s="60" t="s">
        <v>203</v>
      </c>
      <c r="H295" s="64">
        <v>100000000</v>
      </c>
      <c r="I295" s="64">
        <v>100000000</v>
      </c>
      <c r="J295" s="49" t="s">
        <v>40</v>
      </c>
      <c r="K295" s="60" t="s">
        <v>41</v>
      </c>
      <c r="L295" s="65" t="s">
        <v>249</v>
      </c>
      <c r="M295" s="75"/>
      <c r="N295" s="75"/>
      <c r="O295" s="75"/>
      <c r="P295" s="75"/>
      <c r="Q295" s="75"/>
      <c r="R295" s="75"/>
      <c r="S295" s="75"/>
      <c r="T295" s="75"/>
      <c r="U295" s="75"/>
      <c r="V295" s="75"/>
    </row>
    <row r="296" spans="1:22" ht="31.5">
      <c r="A296" s="67" t="s">
        <v>247</v>
      </c>
      <c r="B296" s="29">
        <v>83121703</v>
      </c>
      <c r="C296" s="65" t="s">
        <v>253</v>
      </c>
      <c r="D296" s="60" t="s">
        <v>46</v>
      </c>
      <c r="E296" s="60" t="s">
        <v>50</v>
      </c>
      <c r="F296" s="62" t="s">
        <v>38</v>
      </c>
      <c r="G296" s="60" t="s">
        <v>203</v>
      </c>
      <c r="H296" s="64">
        <v>60000000</v>
      </c>
      <c r="I296" s="64">
        <v>60000000</v>
      </c>
      <c r="J296" s="49" t="s">
        <v>40</v>
      </c>
      <c r="K296" s="60" t="s">
        <v>41</v>
      </c>
      <c r="L296" s="65" t="s">
        <v>249</v>
      </c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1:22" ht="31.5">
      <c r="A297" s="67" t="s">
        <v>254</v>
      </c>
      <c r="B297" s="29">
        <v>83121703</v>
      </c>
      <c r="C297" s="65" t="s">
        <v>255</v>
      </c>
      <c r="D297" s="60" t="s">
        <v>46</v>
      </c>
      <c r="E297" s="60" t="s">
        <v>50</v>
      </c>
      <c r="F297" s="62" t="s">
        <v>38</v>
      </c>
      <c r="G297" s="60" t="s">
        <v>203</v>
      </c>
      <c r="H297" s="64">
        <v>57225000</v>
      </c>
      <c r="I297" s="64">
        <v>57225000</v>
      </c>
      <c r="J297" s="49" t="s">
        <v>40</v>
      </c>
      <c r="K297" s="60" t="s">
        <v>41</v>
      </c>
      <c r="L297" s="65" t="s">
        <v>249</v>
      </c>
      <c r="M297" s="75"/>
      <c r="N297" s="75"/>
      <c r="O297" s="75"/>
      <c r="P297" s="75"/>
      <c r="Q297" s="75"/>
      <c r="R297" s="75"/>
      <c r="S297" s="75"/>
      <c r="T297" s="75"/>
      <c r="U297" s="75"/>
      <c r="V297" s="75"/>
    </row>
    <row r="298" spans="1:22" ht="15.75">
      <c r="A298" s="14"/>
      <c r="B298" s="74"/>
      <c r="C298" s="74"/>
      <c r="D298" s="115"/>
      <c r="E298" s="14"/>
      <c r="F298" s="75"/>
      <c r="G298" s="14"/>
      <c r="H298" s="68" t="s">
        <v>12</v>
      </c>
      <c r="I298" s="68" t="s">
        <v>12</v>
      </c>
      <c r="J298" s="14"/>
      <c r="K298" s="14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1:22" ht="31.5">
      <c r="A299" s="14"/>
      <c r="B299" s="116" t="s">
        <v>256</v>
      </c>
      <c r="C299" s="117"/>
      <c r="D299" s="118"/>
      <c r="E299" s="14"/>
      <c r="F299" s="75"/>
      <c r="G299" s="14"/>
      <c r="H299"/>
      <c r="I299"/>
      <c r="J299" s="14"/>
      <c r="K299" s="14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</row>
    <row r="300" spans="1:22" ht="15.75">
      <c r="A300" s="14"/>
      <c r="B300" s="119" t="s">
        <v>25</v>
      </c>
      <c r="C300" s="119" t="s">
        <v>257</v>
      </c>
      <c r="D300" s="120"/>
      <c r="E300" s="14"/>
      <c r="F300" s="75"/>
      <c r="G300" s="14"/>
      <c r="H300"/>
      <c r="I300"/>
      <c r="J300" s="14"/>
      <c r="K300" s="14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</row>
    <row r="301" spans="1:22" ht="15.75">
      <c r="A301" s="14"/>
      <c r="B301" s="121"/>
      <c r="C301" s="122"/>
      <c r="D301" s="123"/>
      <c r="E301" s="14"/>
      <c r="F301" s="75"/>
      <c r="G301" s="14"/>
      <c r="H301"/>
      <c r="I301"/>
      <c r="J301" s="14"/>
      <c r="K301" s="14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</row>
    <row r="302" spans="2:10" ht="15.75">
      <c r="B302" s="70"/>
      <c r="C302" s="71"/>
      <c r="D302" s="72"/>
      <c r="H302"/>
      <c r="I302"/>
      <c r="J302" s="69"/>
    </row>
    <row r="303" spans="2:11" ht="15.75">
      <c r="B303" s="70"/>
      <c r="C303" s="71"/>
      <c r="D303" s="72" t="s">
        <v>283</v>
      </c>
      <c r="H303"/>
      <c r="I303"/>
      <c r="J303" s="69"/>
      <c r="K303"/>
    </row>
    <row r="304" spans="2:12" ht="15.75">
      <c r="B304" s="70"/>
      <c r="C304" s="71"/>
      <c r="D304" s="72"/>
      <c r="H304"/>
      <c r="I304"/>
      <c r="J304" s="69"/>
      <c r="K304"/>
      <c r="L304" s="3" t="s">
        <v>12</v>
      </c>
    </row>
    <row r="305" spans="2:12" ht="15.75">
      <c r="B305" s="70"/>
      <c r="C305" s="71"/>
      <c r="D305" s="72"/>
      <c r="H305"/>
      <c r="I305"/>
      <c r="J305" s="69"/>
      <c r="K305"/>
      <c r="L305" s="3" t="s">
        <v>12</v>
      </c>
    </row>
    <row r="306" spans="8:12" ht="15.75">
      <c r="H306"/>
      <c r="I306"/>
      <c r="L306" s="3" t="s">
        <v>12</v>
      </c>
    </row>
    <row r="307" spans="8:9" ht="15.75">
      <c r="H307"/>
      <c r="I307"/>
    </row>
    <row r="308" ht="15.75">
      <c r="I308" s="3" t="s">
        <v>12</v>
      </c>
    </row>
    <row r="309" ht="15.75">
      <c r="I309" s="3" t="s">
        <v>12</v>
      </c>
    </row>
    <row r="310" ht="15.75">
      <c r="I310" s="3" t="s">
        <v>283</v>
      </c>
    </row>
    <row r="311" ht="15.75">
      <c r="I311" s="3" t="s">
        <v>12</v>
      </c>
    </row>
    <row r="312" ht="15.75">
      <c r="I312" s="3" t="s">
        <v>328</v>
      </c>
    </row>
    <row r="315" ht="15.75">
      <c r="I315" s="3" t="s">
        <v>12</v>
      </c>
    </row>
    <row r="316" ht="15.75">
      <c r="I316" s="3" t="s">
        <v>12</v>
      </c>
    </row>
  </sheetData>
  <sheetProtection selectLockedCells="1" selectUnlockedCells="1"/>
  <autoFilter ref="A18:IV301"/>
  <mergeCells count="2">
    <mergeCell ref="F5:I9"/>
    <mergeCell ref="F11:I1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Fontibon</dc:creator>
  <cp:keywords/>
  <dc:description/>
  <cp:lastModifiedBy>Alcaldia Local de Fontibon</cp:lastModifiedBy>
  <dcterms:created xsi:type="dcterms:W3CDTF">2017-03-02T17:40:07Z</dcterms:created>
  <dcterms:modified xsi:type="dcterms:W3CDTF">2017-04-28T13:10:39Z</dcterms:modified>
  <cp:category/>
  <cp:version/>
  <cp:contentType/>
  <cp:contentStatus/>
</cp:coreProperties>
</file>